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vi\OneDrive - University of Georgia\Documents\Extension Analysis\PRF Insurance\"/>
    </mc:Choice>
  </mc:AlternateContent>
  <bookViews>
    <workbookView xWindow="0" yWindow="0" windowWidth="28800" windowHeight="12432"/>
  </bookViews>
  <sheets>
    <sheet name="Instructions" sheetId="5" r:id="rId1"/>
    <sheet name="Insurance Data" sheetId="1" r:id="rId2"/>
    <sheet name="Net Indemnity Graph" sheetId="4" r:id="rId3"/>
  </sheets>
  <calcPr calcId="152511"/>
</workbook>
</file>

<file path=xl/calcChain.xml><?xml version="1.0" encoding="utf-8"?>
<calcChain xmlns="http://schemas.openxmlformats.org/spreadsheetml/2006/main">
  <c r="L4" i="1" l="1"/>
  <c r="Y115" i="1" l="1"/>
  <c r="Y111" i="1"/>
  <c r="Z111" i="1" l="1"/>
  <c r="Y112" i="1" l="1"/>
  <c r="Z112" i="1" s="1"/>
  <c r="Y176" i="1" l="1"/>
  <c r="Z176" i="1" s="1"/>
  <c r="AB176" i="1" s="1"/>
  <c r="Y175" i="1"/>
  <c r="Z175" i="1" s="1"/>
  <c r="AB175" i="1" s="1"/>
  <c r="Y174" i="1"/>
  <c r="Z174" i="1" s="1"/>
  <c r="AB174" i="1" s="1"/>
  <c r="Y173" i="1"/>
  <c r="Z173" i="1" s="1"/>
  <c r="AB173" i="1" s="1"/>
  <c r="Y172" i="1"/>
  <c r="Z172" i="1" s="1"/>
  <c r="AB172" i="1" s="1"/>
  <c r="Y171" i="1"/>
  <c r="Z171" i="1" s="1"/>
  <c r="AB171" i="1" s="1"/>
  <c r="Y170" i="1"/>
  <c r="Z170" i="1" s="1"/>
  <c r="AB170" i="1" s="1"/>
  <c r="Y169" i="1"/>
  <c r="Z169" i="1" s="1"/>
  <c r="AB169" i="1" s="1"/>
  <c r="Y168" i="1"/>
  <c r="Z168" i="1" s="1"/>
  <c r="AB168" i="1" s="1"/>
  <c r="Y167" i="1"/>
  <c r="Z167" i="1" s="1"/>
  <c r="AB167" i="1" s="1"/>
  <c r="Y166" i="1"/>
  <c r="Z166" i="1" s="1"/>
  <c r="AB166" i="1" s="1"/>
  <c r="Y165" i="1"/>
  <c r="Z165" i="1" s="1"/>
  <c r="AB165" i="1" s="1"/>
  <c r="Y164" i="1"/>
  <c r="Z164" i="1" s="1"/>
  <c r="AB164" i="1" s="1"/>
  <c r="Y163" i="1"/>
  <c r="Z163" i="1" s="1"/>
  <c r="AB163" i="1" s="1"/>
  <c r="Y162" i="1"/>
  <c r="Z162" i="1" s="1"/>
  <c r="AB162" i="1" s="1"/>
  <c r="Y161" i="1"/>
  <c r="Z161" i="1" s="1"/>
  <c r="AB161" i="1" s="1"/>
  <c r="Y160" i="1"/>
  <c r="Z160" i="1" s="1"/>
  <c r="AB160" i="1" s="1"/>
  <c r="Y159" i="1"/>
  <c r="Z159" i="1" s="1"/>
  <c r="AB159" i="1" s="1"/>
  <c r="Y158" i="1"/>
  <c r="Z158" i="1" s="1"/>
  <c r="AB158" i="1" s="1"/>
  <c r="Y157" i="1"/>
  <c r="Z157" i="1" s="1"/>
  <c r="AB157" i="1" s="1"/>
  <c r="Y156" i="1"/>
  <c r="Z156" i="1" s="1"/>
  <c r="AB156" i="1" s="1"/>
  <c r="Y155" i="1"/>
  <c r="Z155" i="1" s="1"/>
  <c r="AB155" i="1" s="1"/>
  <c r="Y154" i="1"/>
  <c r="Z154" i="1" s="1"/>
  <c r="AB154" i="1" s="1"/>
  <c r="Y153" i="1"/>
  <c r="Z153" i="1" s="1"/>
  <c r="AB153" i="1" s="1"/>
  <c r="Y152" i="1"/>
  <c r="Z152" i="1" s="1"/>
  <c r="AB152" i="1" s="1"/>
  <c r="Y151" i="1"/>
  <c r="Z151" i="1" s="1"/>
  <c r="AB151" i="1" s="1"/>
  <c r="Y150" i="1"/>
  <c r="Z150" i="1" s="1"/>
  <c r="AB150" i="1" s="1"/>
  <c r="Y149" i="1"/>
  <c r="Z149" i="1" s="1"/>
  <c r="AB149" i="1" s="1"/>
  <c r="Y148" i="1"/>
  <c r="Z148" i="1" s="1"/>
  <c r="AB148" i="1" s="1"/>
  <c r="Y147" i="1"/>
  <c r="Z147" i="1" s="1"/>
  <c r="AB147" i="1" s="1"/>
  <c r="Y146" i="1"/>
  <c r="Z146" i="1" s="1"/>
  <c r="AB146" i="1" s="1"/>
  <c r="Y145" i="1"/>
  <c r="Z145" i="1" s="1"/>
  <c r="AB145" i="1" s="1"/>
  <c r="Y144" i="1"/>
  <c r="Z144" i="1" s="1"/>
  <c r="AB144" i="1" s="1"/>
  <c r="Y143" i="1"/>
  <c r="Z143" i="1" s="1"/>
  <c r="AB143" i="1" s="1"/>
  <c r="Y142" i="1"/>
  <c r="Z142" i="1" s="1"/>
  <c r="AB142" i="1" s="1"/>
  <c r="Y141" i="1"/>
  <c r="Z141" i="1" s="1"/>
  <c r="AB141" i="1" s="1"/>
  <c r="Y140" i="1"/>
  <c r="Z140" i="1" s="1"/>
  <c r="AB140" i="1" s="1"/>
  <c r="Y139" i="1"/>
  <c r="Z139" i="1" s="1"/>
  <c r="AB139" i="1" s="1"/>
  <c r="Y138" i="1"/>
  <c r="Z138" i="1" s="1"/>
  <c r="AB138" i="1" s="1"/>
  <c r="Y137" i="1"/>
  <c r="Z137" i="1" s="1"/>
  <c r="AB137" i="1" s="1"/>
  <c r="Y136" i="1"/>
  <c r="Z136" i="1" s="1"/>
  <c r="AB136" i="1" s="1"/>
  <c r="Y135" i="1"/>
  <c r="Z135" i="1" s="1"/>
  <c r="AB135" i="1" s="1"/>
  <c r="Y134" i="1"/>
  <c r="Z134" i="1" s="1"/>
  <c r="AB134" i="1" s="1"/>
  <c r="Y133" i="1"/>
  <c r="Z133" i="1" s="1"/>
  <c r="AB133" i="1" s="1"/>
  <c r="Y132" i="1"/>
  <c r="Z132" i="1" s="1"/>
  <c r="AB132" i="1" s="1"/>
  <c r="Y131" i="1"/>
  <c r="Z131" i="1" s="1"/>
  <c r="AB131" i="1" s="1"/>
  <c r="Y130" i="1"/>
  <c r="Z130" i="1" s="1"/>
  <c r="AB130" i="1" s="1"/>
  <c r="Y129" i="1"/>
  <c r="Z129" i="1" s="1"/>
  <c r="AB129" i="1" s="1"/>
  <c r="Y128" i="1"/>
  <c r="Z128" i="1" s="1"/>
  <c r="AB128" i="1" s="1"/>
  <c r="Y127" i="1"/>
  <c r="Z127" i="1" s="1"/>
  <c r="AB127" i="1" s="1"/>
  <c r="Y126" i="1"/>
  <c r="Z126" i="1" s="1"/>
  <c r="AB126" i="1" s="1"/>
  <c r="Y125" i="1"/>
  <c r="Z125" i="1" s="1"/>
  <c r="AB125" i="1" s="1"/>
  <c r="Y124" i="1"/>
  <c r="Z124" i="1" s="1"/>
  <c r="Y123" i="1"/>
  <c r="Z123" i="1" s="1"/>
  <c r="Y122" i="1"/>
  <c r="Z122" i="1" s="1"/>
  <c r="Y121" i="1"/>
  <c r="Z121" i="1" s="1"/>
  <c r="AB121" i="1" s="1"/>
  <c r="Y120" i="1"/>
  <c r="Z120" i="1" s="1"/>
  <c r="Y119" i="1"/>
  <c r="Z119" i="1" s="1"/>
  <c r="AB119" i="1" s="1"/>
  <c r="Y118" i="1"/>
  <c r="Z118" i="1" s="1"/>
  <c r="Y117" i="1"/>
  <c r="Z117" i="1" s="1"/>
  <c r="AB117" i="1" s="1"/>
  <c r="Y116" i="1"/>
  <c r="Z116" i="1" s="1"/>
  <c r="AB116" i="1" s="1"/>
  <c r="Z115" i="1"/>
  <c r="Y114" i="1"/>
  <c r="Z114" i="1" s="1"/>
  <c r="Y113" i="1"/>
  <c r="Z113" i="1" l="1"/>
  <c r="AB111" i="1"/>
  <c r="AB124" i="1"/>
  <c r="AB122" i="1"/>
  <c r="AB120" i="1"/>
  <c r="AB118" i="1"/>
  <c r="AB113" i="1"/>
  <c r="AB123" i="1"/>
  <c r="AB114" i="1"/>
  <c r="AC114" i="1" l="1"/>
  <c r="AC113" i="1"/>
  <c r="J3" i="1"/>
  <c r="L3" i="1" s="1"/>
  <c r="J4" i="1"/>
  <c r="J5" i="1"/>
  <c r="L5" i="1" s="1"/>
  <c r="J6" i="1"/>
  <c r="L6" i="1" s="1"/>
  <c r="AB112" i="1"/>
  <c r="H5" i="1" s="1"/>
  <c r="AA110" i="1" l="1"/>
  <c r="H3" i="1"/>
  <c r="H4" i="1"/>
  <c r="AB110" i="1"/>
  <c r="H6" i="1"/>
</calcChain>
</file>

<file path=xl/comments1.xml><?xml version="1.0" encoding="utf-8"?>
<comments xmlns="http://schemas.openxmlformats.org/spreadsheetml/2006/main">
  <authors>
    <author>Levi</author>
  </authors>
  <commentList>
    <comment ref="D4" authorId="0" shapeId="0">
      <text>
        <r>
          <rPr>
            <b/>
            <sz val="9"/>
            <color indexed="81"/>
            <rFont val="Tahoma"/>
            <family val="2"/>
          </rPr>
          <t>Enter the number of acres covered by the policy here.</t>
        </r>
      </text>
    </comment>
    <comment ref="D5" authorId="0" shapeId="0">
      <text>
        <r>
          <rPr>
            <b/>
            <sz val="9"/>
            <color indexed="81"/>
            <rFont val="Tahoma"/>
            <family val="2"/>
          </rPr>
          <t>Enter the Policy Total 
Producer Premium from the online tool.</t>
        </r>
      </text>
    </comment>
  </commentList>
</comments>
</file>

<file path=xl/sharedStrings.xml><?xml version="1.0" encoding="utf-8"?>
<sst xmlns="http://schemas.openxmlformats.org/spreadsheetml/2006/main" count="528" uniqueCount="67">
  <si>
    <t>1/2</t>
  </si>
  <si>
    <t>2/3</t>
  </si>
  <si>
    <t>3/4</t>
  </si>
  <si>
    <t>4/5</t>
  </si>
  <si>
    <t>5/6</t>
  </si>
  <si>
    <t>6/7</t>
  </si>
  <si>
    <t>7/8</t>
  </si>
  <si>
    <t>8/9</t>
  </si>
  <si>
    <t>9/10</t>
  </si>
  <si>
    <t>10/11</t>
  </si>
  <si>
    <t>11/12</t>
  </si>
  <si>
    <t>-</t>
  </si>
  <si>
    <t>Month Pairs -&gt;</t>
  </si>
  <si>
    <t>Average Net Indemnity ($/acre)</t>
  </si>
  <si>
    <t>Percentage of Years with Positive Net Indemnity</t>
  </si>
  <si>
    <t>Enter your values in the red boxes.</t>
  </si>
  <si>
    <t>10 Years</t>
  </si>
  <si>
    <t>20 Years</t>
  </si>
  <si>
    <t>30 Years</t>
  </si>
  <si>
    <t>65 Years</t>
  </si>
  <si>
    <t>Average Net Indemnity ($)</t>
  </si>
  <si>
    <t>This tool is designed to use past rainfall index data to determine the likelihood of receiving a positive net indemnity and to calculate the dollar value of the net indemnity.</t>
  </si>
  <si>
    <t>The net indemnity is the indemnity payment from the insurance coverage minus the premium paid.</t>
  </si>
  <si>
    <t>Instructions:</t>
  </si>
  <si>
    <t>Go the the website</t>
  </si>
  <si>
    <t xml:space="preserve">http://prf.agforceusa.com/ri </t>
  </si>
  <si>
    <t>1)</t>
  </si>
  <si>
    <t>2)</t>
  </si>
  <si>
    <t>3)</t>
  </si>
  <si>
    <t>4)</t>
  </si>
  <si>
    <t>Click the Graph tab, then select Estimated Inemnities from the Type menu in the lower left corner.</t>
  </si>
  <si>
    <t>Select the previous full year as the end date and 65 years prior as the range start date. For example, in 2016 you should select 2015 as the end date and 1950 as the range start date.</t>
  </si>
  <si>
    <t>5)</t>
  </si>
  <si>
    <t>6)</t>
  </si>
  <si>
    <t xml:space="preserve">Select the Table tab in the middle of the screen. Enter the Percent of Value in the boxes next to the intervals you selected in the previous step. </t>
  </si>
  <si>
    <t>7)</t>
  </si>
  <si>
    <t>8)</t>
  </si>
  <si>
    <t>To make any changes to the analysis, you will need to adjust the website tool first, then paste the relevant values into the spreadsheet.</t>
  </si>
  <si>
    <t>Click the Calculate button. Record the Policy Total Producer Premium and Total Insured Acres in the appropriate cells in the Insurance Data tab in this spreadsheet.</t>
  </si>
  <si>
    <t>Total Acres</t>
  </si>
  <si>
    <t>Policy Total Producer Premium</t>
  </si>
  <si>
    <t xml:space="preserve">http://www.rma.usda.gov/policies/pasturerangeforage/  </t>
  </si>
  <si>
    <t>Pasture, Rangeland, and Forage Insurance Calculator</t>
  </si>
  <si>
    <t xml:space="preserve">You can find additional information on the USDA Risk Management Agency's website </t>
  </si>
  <si>
    <t>Created by Levi A. Russell, Assistant Professor, Dept. of Ag &amp; Applied Economics, 2016</t>
  </si>
  <si>
    <t>Percent of Value -&gt;</t>
  </si>
  <si>
    <t>Intended Use</t>
  </si>
  <si>
    <t>Coverage Level</t>
  </si>
  <si>
    <t>Productivity Factor</t>
  </si>
  <si>
    <t>Insurable Interest</t>
  </si>
  <si>
    <t>Grazing</t>
  </si>
  <si>
    <t>County</t>
  </si>
  <si>
    <t>Insured Acres</t>
  </si>
  <si>
    <t>Marion</t>
  </si>
  <si>
    <t>The Productivity Factor allows you to adjust the policy for the productivity of your land. For example, if your ground is 10% more (less) productive than the average for the county, increase (decrease) your productivity factor to 110 (90).</t>
  </si>
  <si>
    <t xml:space="preserve">Select the two-month intervals you want to insure. You cannot choose adjacent intervals and you must select at least 2 intervals. </t>
  </si>
  <si>
    <t>Indemnity payments are determined by the amount of rainfall in each area as collected at weather stations.</t>
  </si>
  <si>
    <t>Select the State, County, and Grid Number for your land at the top of the page.</t>
  </si>
  <si>
    <t>Alternatively, you can use the Grid Locator to select your location. Click on the Grid Locator button at the top of the page. Zoom in and select the grid in which your property is located using your mouse. Then click the Decision Support Tool button to the left.</t>
  </si>
  <si>
    <t>Interval selection is important as it allows you to decide what months during the year you want to cover. You can cover the entire year or you can select only the most crucial months for your operation.</t>
  </si>
  <si>
    <t>You can weight the intervals as evenly or unevenly as you like providing you don't put more than 50% or less than 10% of the coverage in any one interval. For example, if you chose 4 intervals, you can weight each at 25% or you can put 30% in each of two intervals and 20% in the other two. The weights must add to exactly 100%.</t>
  </si>
  <si>
    <t>Grid Number</t>
  </si>
  <si>
    <t>Select the Intended Use, Coverage Level, Productivity Factor, Insurable Interest, and Insured Acres from the drop down boxes on the left. Record the selected values in the Insurance Data tab in the appropriate cells in this spreadsheet.</t>
  </si>
  <si>
    <t>Enter the State, County, and Grid Number in the appropriate cells in the Insurance Data tab in this spreadsheet.</t>
  </si>
  <si>
    <t>Select the Graph tab, then select the Graph View then select the Chart View to ensure the appropriate values appear in the table. Copy the table and paste it into the appropriate area on the Insurance Data tab taking care to select the entire table including the years on the left and all intervals with a "-" in them.</t>
  </si>
  <si>
    <t>Please record all data as per the instructions below in the Insurance Data Sheet. The table in the top right of the Insurance data Sheet shows the probability of receiving an indemnity payment in excess of the premium you pay based on previous data as well as the per-acre and total average indemnity payments recieved net of the premium paid.</t>
  </si>
  <si>
    <t>The Net Indemnity Graph sheet plots the indemnity less the farmer's premium over time given past rainfall data in the chosen area. A positive number on this chart indicates that, for that year, the indemnity payment made to the farmer exceeded the premium the farmer paid.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</si>
</sst>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0.0"/>
    <numFmt numFmtId="165" formatCode="&quot;$&quot;#,##0"/>
    <numFmt numFmtId="166" formatCode="0.0%"/>
  </numFmts>
  <fonts count="9" x14ac:knownFonts="1">
    <font>
      <sz val="11"/>
      <color theme="1"/>
      <name val="Calibri"/>
      <family val="2"/>
      <scheme val="minor"/>
    </font>
    <font>
      <sz val="11"/>
      <name val="Calibri"/>
      <family val="2"/>
      <scheme val="minor"/>
    </font>
    <font>
      <sz val="11"/>
      <color theme="1"/>
      <name val="Calibri"/>
      <family val="2"/>
      <scheme val="minor"/>
    </font>
    <font>
      <b/>
      <sz val="9"/>
      <color indexed="81"/>
      <name val="Tahoma"/>
      <family val="2"/>
    </font>
    <font>
      <b/>
      <sz val="16"/>
      <name val="Calibri"/>
      <family val="2"/>
      <scheme val="minor"/>
    </font>
    <font>
      <u/>
      <sz val="11"/>
      <color theme="10"/>
      <name val="Calibri"/>
      <family val="2"/>
      <scheme val="minor"/>
    </font>
    <font>
      <sz val="18"/>
      <color theme="1"/>
      <name val="Calibri"/>
      <family val="2"/>
      <scheme val="minor"/>
    </font>
    <font>
      <sz val="13"/>
      <color theme="1"/>
      <name val="Calibri"/>
      <family val="2"/>
      <scheme val="minor"/>
    </font>
    <font>
      <sz val="11"/>
      <color rgb="FFFF0000"/>
      <name val="Calibri"/>
      <family val="2"/>
      <scheme val="minor"/>
    </font>
  </fonts>
  <fills count="2">
    <fill>
      <patternFill patternType="none"/>
    </fill>
    <fill>
      <patternFill patternType="gray125"/>
    </fill>
  </fills>
  <borders count="13">
    <border>
      <left/>
      <right/>
      <top/>
      <bottom/>
      <diagonal/>
    </border>
    <border>
      <left/>
      <right/>
      <top style="thin">
        <color rgb="FFFF0000"/>
      </top>
      <bottom/>
      <diagonal/>
    </border>
    <border>
      <left style="thin">
        <color rgb="FFFF0000"/>
      </left>
      <right/>
      <top style="thin">
        <color rgb="FFFF0000"/>
      </top>
      <bottom/>
      <diagonal/>
    </border>
    <border>
      <left/>
      <right style="thin">
        <color rgb="FFFF0000"/>
      </right>
      <top/>
      <bottom/>
      <diagonal/>
    </border>
    <border>
      <left style="thin">
        <color rgb="FFFF0000"/>
      </left>
      <right/>
      <top/>
      <bottom/>
      <diagonal/>
    </border>
    <border>
      <left/>
      <right/>
      <top/>
      <bottom style="thin">
        <color rgb="FFFF0000"/>
      </bottom>
      <diagonal/>
    </border>
    <border>
      <left style="thin">
        <color rgb="FFFF0000"/>
      </left>
      <right/>
      <top/>
      <bottom style="thin">
        <color rgb="FFFF0000"/>
      </bottom>
      <diagonal/>
    </border>
    <border>
      <left/>
      <right style="thin">
        <color rgb="FFFF0000"/>
      </right>
      <top/>
      <bottom style="thin">
        <color rgb="FFFF0000"/>
      </bottom>
      <diagonal/>
    </border>
    <border>
      <left/>
      <right/>
      <top/>
      <bottom style="thin">
        <color indexed="64"/>
      </bottom>
      <diagonal/>
    </border>
    <border>
      <left/>
      <right style="thin">
        <color rgb="FFFF0000"/>
      </right>
      <top style="thin">
        <color rgb="FFFF0000"/>
      </top>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s>
  <cellStyleXfs count="3">
    <xf numFmtId="0" fontId="0" fillId="0" borderId="0"/>
    <xf numFmtId="9" fontId="2" fillId="0" borderId="0" applyFont="0" applyFill="0" applyBorder="0" applyAlignment="0" applyProtection="0"/>
    <xf numFmtId="0" fontId="5" fillId="0" borderId="0" applyNumberFormat="0" applyFill="0" applyBorder="0" applyAlignment="0" applyProtection="0"/>
  </cellStyleXfs>
  <cellXfs count="50">
    <xf numFmtId="0" fontId="0" fillId="0" borderId="0" xfId="0"/>
    <xf numFmtId="0" fontId="1" fillId="0" borderId="0" xfId="0" applyFont="1"/>
    <xf numFmtId="164" fontId="1" fillId="0" borderId="0" xfId="0" applyNumberFormat="1" applyFont="1"/>
    <xf numFmtId="8" fontId="1" fillId="0" borderId="0" xfId="0" applyNumberFormat="1" applyFont="1"/>
    <xf numFmtId="165" fontId="1" fillId="0" borderId="0" xfId="0" applyNumberFormat="1" applyFont="1"/>
    <xf numFmtId="0" fontId="1" fillId="0" borderId="0" xfId="0" applyFont="1" applyAlignment="1">
      <alignment horizontal="right"/>
    </xf>
    <xf numFmtId="0" fontId="1" fillId="0" borderId="1" xfId="0" applyFont="1" applyBorder="1"/>
    <xf numFmtId="0" fontId="1" fillId="0" borderId="4" xfId="0" applyFont="1" applyBorder="1"/>
    <xf numFmtId="0" fontId="1" fillId="0" borderId="5" xfId="0" applyFont="1" applyBorder="1"/>
    <xf numFmtId="0" fontId="1" fillId="0" borderId="0" xfId="0" applyFont="1" applyBorder="1"/>
    <xf numFmtId="166" fontId="1" fillId="0" borderId="0" xfId="1" applyNumberFormat="1" applyFont="1" applyAlignment="1">
      <alignment horizontal="center"/>
    </xf>
    <xf numFmtId="0" fontId="1" fillId="0" borderId="8" xfId="0" applyFont="1" applyBorder="1"/>
    <xf numFmtId="0" fontId="5" fillId="0" borderId="0" xfId="2"/>
    <xf numFmtId="0" fontId="1" fillId="0" borderId="5" xfId="0" applyFont="1" applyBorder="1" applyAlignment="1">
      <alignment horizontal="center"/>
    </xf>
    <xf numFmtId="8" fontId="1" fillId="0" borderId="0" xfId="0" applyNumberFormat="1" applyFont="1" applyAlignment="1">
      <alignment horizontal="center"/>
    </xf>
    <xf numFmtId="0" fontId="1" fillId="0" borderId="0" xfId="0" applyFont="1" applyAlignment="1">
      <alignment horizontal="center"/>
    </xf>
    <xf numFmtId="0" fontId="0" fillId="0" borderId="0" xfId="0" applyAlignment="1">
      <alignment vertical="center" wrapText="1"/>
    </xf>
    <xf numFmtId="4" fontId="0" fillId="0" borderId="0" xfId="0" applyNumberFormat="1" applyAlignment="1">
      <alignment vertical="center" wrapText="1"/>
    </xf>
    <xf numFmtId="0" fontId="8" fillId="0" borderId="3" xfId="0" applyFont="1" applyBorder="1"/>
    <xf numFmtId="0" fontId="1" fillId="0" borderId="5" xfId="0" applyFont="1" applyBorder="1" applyAlignment="1">
      <alignment horizontal="right"/>
    </xf>
    <xf numFmtId="9" fontId="1" fillId="0" borderId="0" xfId="1" applyFont="1" applyAlignment="1">
      <alignment horizontal="center"/>
    </xf>
    <xf numFmtId="9" fontId="1" fillId="0" borderId="0" xfId="1"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Fill="1" applyBorder="1" applyAlignment="1">
      <alignment horizontal="center"/>
    </xf>
    <xf numFmtId="165" fontId="1" fillId="0" borderId="12" xfId="0" applyNumberFormat="1" applyFont="1" applyFill="1" applyBorder="1" applyAlignment="1">
      <alignment horizontal="center"/>
    </xf>
    <xf numFmtId="0" fontId="7"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center" wrapText="1"/>
    </xf>
    <xf numFmtId="0" fontId="7" fillId="0" borderId="0" xfId="0" applyFont="1" applyAlignment="1">
      <alignment horizontal="left" wrapText="1"/>
    </xf>
    <xf numFmtId="0" fontId="7" fillId="0" borderId="0" xfId="0" applyFont="1" applyAlignment="1">
      <alignment horizontal="left" vertical="center" wrapText="1"/>
    </xf>
    <xf numFmtId="0" fontId="1" fillId="0" borderId="0" xfId="0" applyFont="1" applyBorder="1" applyAlignment="1">
      <alignment horizontal="center"/>
    </xf>
    <xf numFmtId="8" fontId="1" fillId="0" borderId="0" xfId="0" applyNumberFormat="1" applyFont="1" applyAlignment="1">
      <alignment horizontal="center"/>
    </xf>
    <xf numFmtId="0" fontId="1" fillId="0" borderId="0" xfId="0" applyFont="1" applyAlignment="1">
      <alignment horizontal="center"/>
    </xf>
    <xf numFmtId="0" fontId="1" fillId="0" borderId="2" xfId="0" applyFont="1" applyBorder="1" applyAlignment="1">
      <alignment horizontal="center"/>
    </xf>
    <xf numFmtId="0" fontId="1" fillId="0" borderId="9"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Fill="1" applyBorder="1" applyAlignment="1">
      <alignment horizontal="center"/>
    </xf>
    <xf numFmtId="0" fontId="1" fillId="0" borderId="8" xfId="0" applyFont="1" applyBorder="1" applyAlignment="1">
      <alignment horizontal="center" wrapText="1"/>
    </xf>
    <xf numFmtId="0" fontId="1" fillId="0" borderId="8" xfId="0" applyFont="1" applyBorder="1" applyAlignment="1">
      <alignment horizontal="center" vertical="center" wrapText="1"/>
    </xf>
    <xf numFmtId="0" fontId="4" fillId="0" borderId="0" xfId="0" applyFont="1" applyAlignment="1">
      <alignment horizontal="center" vertical="center" wrapText="1"/>
    </xf>
    <xf numFmtId="49" fontId="1" fillId="0" borderId="0" xfId="0" applyNumberFormat="1" applyFont="1" applyFill="1" applyBorder="1" applyAlignment="1">
      <alignment horizontal="center"/>
    </xf>
    <xf numFmtId="0" fontId="0" fillId="0" borderId="0" xfId="0" applyAlignment="1">
      <alignment horizontal="center"/>
    </xf>
    <xf numFmtId="0" fontId="0" fillId="0" borderId="0" xfId="0" applyAlignment="1">
      <alignment horizontal="left"/>
    </xf>
    <xf numFmtId="0" fontId="7" fillId="0" borderId="0" xfId="0" applyFont="1" applyAlignment="1">
      <alignment wrapText="1"/>
    </xf>
    <xf numFmtId="0" fontId="0" fillId="0" borderId="0" xfId="0" applyFont="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a:t>Per Acre</a:t>
            </a:r>
            <a:r>
              <a:rPr lang="en-US" baseline="0"/>
              <a:t> Net Indemnity (Total Indemnity Minus Producer Premium)</a:t>
            </a:r>
            <a:endParaRPr lang="en-US"/>
          </a:p>
        </c:rich>
      </c:tx>
      <c:layout/>
      <c:overlay val="0"/>
    </c:title>
    <c:autoTitleDeleted val="0"/>
    <c:plotArea>
      <c:layout/>
      <c:barChart>
        <c:barDir val="col"/>
        <c:grouping val="clustered"/>
        <c:varyColors val="0"/>
        <c:ser>
          <c:idx val="12"/>
          <c:order val="0"/>
          <c:spPr>
            <a:solidFill>
              <a:srgbClr val="FF0000"/>
            </a:solidFill>
          </c:spPr>
          <c:invertIfNegative val="0"/>
          <c:cat>
            <c:numRef>
              <c:f>'Insurance Data'!$B$15:$B$80</c:f>
              <c:numCache>
                <c:formatCode>General</c:formatCode>
                <c:ptCount val="66"/>
                <c:pt idx="0">
                  <c:v>2015</c:v>
                </c:pt>
                <c:pt idx="1">
                  <c:v>2014</c:v>
                </c:pt>
                <c:pt idx="2">
                  <c:v>2013</c:v>
                </c:pt>
                <c:pt idx="3">
                  <c:v>2012</c:v>
                </c:pt>
                <c:pt idx="4">
                  <c:v>2011</c:v>
                </c:pt>
                <c:pt idx="5">
                  <c:v>2010</c:v>
                </c:pt>
                <c:pt idx="6">
                  <c:v>2009</c:v>
                </c:pt>
                <c:pt idx="7">
                  <c:v>2008</c:v>
                </c:pt>
                <c:pt idx="8">
                  <c:v>2007</c:v>
                </c:pt>
                <c:pt idx="9">
                  <c:v>2006</c:v>
                </c:pt>
                <c:pt idx="10">
                  <c:v>2005</c:v>
                </c:pt>
                <c:pt idx="11">
                  <c:v>2004</c:v>
                </c:pt>
                <c:pt idx="12">
                  <c:v>2003</c:v>
                </c:pt>
                <c:pt idx="13">
                  <c:v>2002</c:v>
                </c:pt>
                <c:pt idx="14">
                  <c:v>2001</c:v>
                </c:pt>
                <c:pt idx="15">
                  <c:v>2000</c:v>
                </c:pt>
                <c:pt idx="16">
                  <c:v>1999</c:v>
                </c:pt>
                <c:pt idx="17">
                  <c:v>1998</c:v>
                </c:pt>
                <c:pt idx="18">
                  <c:v>1997</c:v>
                </c:pt>
                <c:pt idx="19">
                  <c:v>1996</c:v>
                </c:pt>
                <c:pt idx="20">
                  <c:v>1995</c:v>
                </c:pt>
                <c:pt idx="21">
                  <c:v>1994</c:v>
                </c:pt>
                <c:pt idx="22">
                  <c:v>1993</c:v>
                </c:pt>
                <c:pt idx="23">
                  <c:v>1992</c:v>
                </c:pt>
                <c:pt idx="24">
                  <c:v>1991</c:v>
                </c:pt>
                <c:pt idx="25">
                  <c:v>1990</c:v>
                </c:pt>
                <c:pt idx="26">
                  <c:v>1989</c:v>
                </c:pt>
                <c:pt idx="27">
                  <c:v>1988</c:v>
                </c:pt>
                <c:pt idx="28">
                  <c:v>1987</c:v>
                </c:pt>
                <c:pt idx="29">
                  <c:v>1986</c:v>
                </c:pt>
                <c:pt idx="30">
                  <c:v>1985</c:v>
                </c:pt>
                <c:pt idx="31">
                  <c:v>1984</c:v>
                </c:pt>
                <c:pt idx="32">
                  <c:v>1983</c:v>
                </c:pt>
                <c:pt idx="33">
                  <c:v>1982</c:v>
                </c:pt>
                <c:pt idx="34">
                  <c:v>1981</c:v>
                </c:pt>
                <c:pt idx="35">
                  <c:v>1980</c:v>
                </c:pt>
                <c:pt idx="36">
                  <c:v>1979</c:v>
                </c:pt>
                <c:pt idx="37">
                  <c:v>1978</c:v>
                </c:pt>
                <c:pt idx="38">
                  <c:v>1977</c:v>
                </c:pt>
                <c:pt idx="39">
                  <c:v>1976</c:v>
                </c:pt>
                <c:pt idx="40">
                  <c:v>1975</c:v>
                </c:pt>
                <c:pt idx="41">
                  <c:v>1974</c:v>
                </c:pt>
                <c:pt idx="42">
                  <c:v>1973</c:v>
                </c:pt>
                <c:pt idx="43">
                  <c:v>1972</c:v>
                </c:pt>
                <c:pt idx="44">
                  <c:v>1971</c:v>
                </c:pt>
                <c:pt idx="45">
                  <c:v>1970</c:v>
                </c:pt>
                <c:pt idx="46">
                  <c:v>1969</c:v>
                </c:pt>
                <c:pt idx="47">
                  <c:v>1968</c:v>
                </c:pt>
                <c:pt idx="48">
                  <c:v>1967</c:v>
                </c:pt>
                <c:pt idx="49">
                  <c:v>1966</c:v>
                </c:pt>
                <c:pt idx="50">
                  <c:v>1965</c:v>
                </c:pt>
                <c:pt idx="51">
                  <c:v>1964</c:v>
                </c:pt>
                <c:pt idx="52">
                  <c:v>1963</c:v>
                </c:pt>
                <c:pt idx="53">
                  <c:v>1962</c:v>
                </c:pt>
                <c:pt idx="54">
                  <c:v>1961</c:v>
                </c:pt>
                <c:pt idx="55">
                  <c:v>1960</c:v>
                </c:pt>
                <c:pt idx="56">
                  <c:v>1959</c:v>
                </c:pt>
                <c:pt idx="57">
                  <c:v>1958</c:v>
                </c:pt>
                <c:pt idx="58">
                  <c:v>1957</c:v>
                </c:pt>
                <c:pt idx="59">
                  <c:v>1956</c:v>
                </c:pt>
                <c:pt idx="60">
                  <c:v>1955</c:v>
                </c:pt>
                <c:pt idx="61">
                  <c:v>1954</c:v>
                </c:pt>
                <c:pt idx="62">
                  <c:v>1953</c:v>
                </c:pt>
                <c:pt idx="63">
                  <c:v>1952</c:v>
                </c:pt>
                <c:pt idx="64">
                  <c:v>1951</c:v>
                </c:pt>
                <c:pt idx="65">
                  <c:v>1950</c:v>
                </c:pt>
              </c:numCache>
            </c:numRef>
          </c:cat>
          <c:val>
            <c:numRef>
              <c:f>'Insurance Data'!$Z$111:$Z$176</c:f>
              <c:numCache>
                <c:formatCode>"$"#,##0.00_);[Red]\("$"#,##0.00\)</c:formatCode>
                <c:ptCount val="66"/>
                <c:pt idx="0">
                  <c:v>-2.048</c:v>
                </c:pt>
                <c:pt idx="1">
                  <c:v>0.32</c:v>
                </c:pt>
                <c:pt idx="2">
                  <c:v>-2.048</c:v>
                </c:pt>
                <c:pt idx="3">
                  <c:v>5.976</c:v>
                </c:pt>
                <c:pt idx="4">
                  <c:v>4.1479999999999997</c:v>
                </c:pt>
                <c:pt idx="5">
                  <c:v>6.0119999999999996</c:v>
                </c:pt>
                <c:pt idx="6">
                  <c:v>5.0279999999999996</c:v>
                </c:pt>
                <c:pt idx="7">
                  <c:v>1.732</c:v>
                </c:pt>
                <c:pt idx="8">
                  <c:v>9.0039999999999996</c:v>
                </c:pt>
                <c:pt idx="9">
                  <c:v>5.0119999999999996</c:v>
                </c:pt>
                <c:pt idx="10">
                  <c:v>-1.1839999999999999</c:v>
                </c:pt>
                <c:pt idx="11">
                  <c:v>7.1920000000000002</c:v>
                </c:pt>
                <c:pt idx="12">
                  <c:v>-2.048</c:v>
                </c:pt>
                <c:pt idx="13">
                  <c:v>2.2320000000000002</c:v>
                </c:pt>
                <c:pt idx="14">
                  <c:v>4.3319999999999999</c:v>
                </c:pt>
                <c:pt idx="15">
                  <c:v>6.8760000000000003</c:v>
                </c:pt>
                <c:pt idx="16">
                  <c:v>1.548</c:v>
                </c:pt>
                <c:pt idx="17">
                  <c:v>-1.948</c:v>
                </c:pt>
                <c:pt idx="18">
                  <c:v>-1</c:v>
                </c:pt>
                <c:pt idx="19">
                  <c:v>-1.78</c:v>
                </c:pt>
                <c:pt idx="20">
                  <c:v>1.9119999999999999</c:v>
                </c:pt>
                <c:pt idx="21">
                  <c:v>-1.448</c:v>
                </c:pt>
                <c:pt idx="22">
                  <c:v>8.6760000000000002</c:v>
                </c:pt>
                <c:pt idx="23">
                  <c:v>1.78</c:v>
                </c:pt>
                <c:pt idx="24">
                  <c:v>-2.048</c:v>
                </c:pt>
                <c:pt idx="25">
                  <c:v>0.16800000000000001</c:v>
                </c:pt>
                <c:pt idx="26">
                  <c:v>1.964</c:v>
                </c:pt>
                <c:pt idx="27">
                  <c:v>6.8440000000000003</c:v>
                </c:pt>
                <c:pt idx="28">
                  <c:v>1.6839999999999999</c:v>
                </c:pt>
                <c:pt idx="29">
                  <c:v>12.62</c:v>
                </c:pt>
                <c:pt idx="30">
                  <c:v>5.18</c:v>
                </c:pt>
                <c:pt idx="31">
                  <c:v>-2.048</c:v>
                </c:pt>
                <c:pt idx="32">
                  <c:v>3.3479999999999999</c:v>
                </c:pt>
                <c:pt idx="33">
                  <c:v>-2.048</c:v>
                </c:pt>
                <c:pt idx="34">
                  <c:v>0.48</c:v>
                </c:pt>
                <c:pt idx="35">
                  <c:v>0.2</c:v>
                </c:pt>
                <c:pt idx="36">
                  <c:v>1.448</c:v>
                </c:pt>
                <c:pt idx="37">
                  <c:v>-2.048</c:v>
                </c:pt>
                <c:pt idx="38">
                  <c:v>3.8639999999999999</c:v>
                </c:pt>
                <c:pt idx="39">
                  <c:v>0.13200000000000001</c:v>
                </c:pt>
                <c:pt idx="40">
                  <c:v>-2.048</c:v>
                </c:pt>
                <c:pt idx="41">
                  <c:v>-2.048</c:v>
                </c:pt>
                <c:pt idx="42">
                  <c:v>-1.98</c:v>
                </c:pt>
                <c:pt idx="43">
                  <c:v>3.5640000000000001</c:v>
                </c:pt>
                <c:pt idx="44">
                  <c:v>-2.048</c:v>
                </c:pt>
                <c:pt idx="45">
                  <c:v>-2.048</c:v>
                </c:pt>
                <c:pt idx="46">
                  <c:v>4.8280000000000003</c:v>
                </c:pt>
                <c:pt idx="47">
                  <c:v>8.5079999999999991</c:v>
                </c:pt>
                <c:pt idx="48">
                  <c:v>7.9080000000000004</c:v>
                </c:pt>
                <c:pt idx="49">
                  <c:v>-2.048</c:v>
                </c:pt>
                <c:pt idx="50">
                  <c:v>-2.048</c:v>
                </c:pt>
                <c:pt idx="51">
                  <c:v>-2.048</c:v>
                </c:pt>
                <c:pt idx="52">
                  <c:v>2.3479999999999999</c:v>
                </c:pt>
                <c:pt idx="53">
                  <c:v>0.216</c:v>
                </c:pt>
                <c:pt idx="54">
                  <c:v>-2.048</c:v>
                </c:pt>
                <c:pt idx="55">
                  <c:v>-0.91600000000000004</c:v>
                </c:pt>
                <c:pt idx="56">
                  <c:v>-2.048</c:v>
                </c:pt>
                <c:pt idx="57">
                  <c:v>-1.1479999999999999</c:v>
                </c:pt>
                <c:pt idx="58">
                  <c:v>6.76</c:v>
                </c:pt>
                <c:pt idx="59">
                  <c:v>0.23200000000000001</c:v>
                </c:pt>
                <c:pt idx="60">
                  <c:v>-1.8320000000000001</c:v>
                </c:pt>
                <c:pt idx="61">
                  <c:v>19.116</c:v>
                </c:pt>
                <c:pt idx="62">
                  <c:v>-2.048</c:v>
                </c:pt>
                <c:pt idx="63">
                  <c:v>-8.4000000000000005E-2</c:v>
                </c:pt>
                <c:pt idx="64">
                  <c:v>7.056</c:v>
                </c:pt>
                <c:pt idx="65">
                  <c:v>2.5640000000000001</c:v>
                </c:pt>
              </c:numCache>
            </c:numRef>
          </c:val>
        </c:ser>
        <c:dLbls>
          <c:showLegendKey val="0"/>
          <c:showVal val="0"/>
          <c:showCatName val="0"/>
          <c:showSerName val="0"/>
          <c:showPercent val="0"/>
          <c:showBubbleSize val="0"/>
        </c:dLbls>
        <c:gapWidth val="150"/>
        <c:axId val="334492584"/>
        <c:axId val="334491800"/>
      </c:barChart>
      <c:catAx>
        <c:axId val="334492584"/>
        <c:scaling>
          <c:orientation val="maxMin"/>
        </c:scaling>
        <c:delete val="0"/>
        <c:axPos val="b"/>
        <c:numFmt formatCode="General" sourceLinked="1"/>
        <c:majorTickMark val="out"/>
        <c:minorTickMark val="none"/>
        <c:tickLblPos val="nextTo"/>
        <c:crossAx val="334491800"/>
        <c:crosses val="autoZero"/>
        <c:auto val="1"/>
        <c:lblAlgn val="ctr"/>
        <c:lblOffset val="100"/>
        <c:noMultiLvlLbl val="0"/>
      </c:catAx>
      <c:valAx>
        <c:axId val="334491800"/>
        <c:scaling>
          <c:orientation val="minMax"/>
        </c:scaling>
        <c:delete val="0"/>
        <c:axPos val="r"/>
        <c:majorGridlines/>
        <c:numFmt formatCode="&quot;$&quot;#,##0.00_);[Red]\(&quot;$&quot;#,##0.00\)" sourceLinked="1"/>
        <c:majorTickMark val="out"/>
        <c:minorTickMark val="none"/>
        <c:tickLblPos val="nextTo"/>
        <c:crossAx val="334492584"/>
        <c:crosses val="autoZero"/>
        <c:crossBetween val="between"/>
      </c:valAx>
      <c:spPr>
        <a:noFill/>
        <a:ln w="25400">
          <a:noFill/>
        </a:ln>
      </c:spPr>
    </c:plotArea>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137160</xdr:colOff>
      <xdr:row>0</xdr:row>
      <xdr:rowOff>144780</xdr:rowOff>
    </xdr:from>
    <xdr:to>
      <xdr:col>10</xdr:col>
      <xdr:colOff>30480</xdr:colOff>
      <xdr:row>7</xdr:row>
      <xdr:rowOff>116406</xdr:rowOff>
    </xdr:to>
    <xdr:pic>
      <xdr:nvPicPr>
        <xdr:cNvPr id="2" name="Picture 1" descr="http://www.caes.uga.edu/unit/occs/resources/logos/images/2014/UGAextensioncmyk.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5560" y="144780"/>
          <a:ext cx="3550920" cy="1251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61400" cy="62907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rma.usda.gov/policies/pasturerangeforage/" TargetMode="External"/><Relationship Id="rId1" Type="http://schemas.openxmlformats.org/officeDocument/2006/relationships/hyperlink" Target="http://prf.agforceusa.com/ri"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O55"/>
  <sheetViews>
    <sheetView showGridLines="0" tabSelected="1" workbookViewId="0">
      <selection activeCell="Q20" sqref="Q20"/>
    </sheetView>
  </sheetViews>
  <sheetFormatPr defaultRowHeight="14.4" x14ac:dyDescent="0.3"/>
  <sheetData>
    <row r="9" spans="2:14" ht="22.8" customHeight="1" x14ac:dyDescent="0.45">
      <c r="B9" s="29" t="s">
        <v>42</v>
      </c>
      <c r="C9" s="29"/>
      <c r="D9" s="29"/>
      <c r="E9" s="29"/>
      <c r="F9" s="29"/>
      <c r="G9" s="29"/>
      <c r="H9" s="29"/>
      <c r="I9" s="29"/>
      <c r="J9" s="29"/>
      <c r="K9" s="29"/>
      <c r="L9" s="29"/>
      <c r="M9" s="29"/>
      <c r="N9" s="29"/>
    </row>
    <row r="10" spans="2:14" ht="14.4" customHeight="1" x14ac:dyDescent="0.3">
      <c r="B10" s="49" t="s">
        <v>44</v>
      </c>
      <c r="C10" s="49"/>
      <c r="D10" s="49"/>
      <c r="E10" s="49"/>
      <c r="F10" s="49"/>
      <c r="G10" s="49"/>
      <c r="H10" s="49"/>
      <c r="I10" s="49"/>
      <c r="J10" s="49"/>
      <c r="K10" s="49"/>
      <c r="L10" s="49"/>
      <c r="M10" s="49"/>
      <c r="N10" s="49"/>
    </row>
    <row r="12" spans="2:14" ht="17.399999999999999" customHeight="1" x14ac:dyDescent="0.3">
      <c r="B12" s="30" t="s">
        <v>21</v>
      </c>
      <c r="C12" s="30"/>
      <c r="D12" s="30"/>
      <c r="E12" s="30"/>
      <c r="F12" s="30"/>
      <c r="G12" s="30"/>
      <c r="H12" s="30"/>
      <c r="I12" s="30"/>
      <c r="J12" s="30"/>
      <c r="K12" s="30"/>
      <c r="L12" s="30"/>
      <c r="M12" s="30"/>
    </row>
    <row r="13" spans="2:14" x14ac:dyDescent="0.3">
      <c r="B13" s="30"/>
      <c r="C13" s="30"/>
      <c r="D13" s="30"/>
      <c r="E13" s="30"/>
      <c r="F13" s="30"/>
      <c r="G13" s="30"/>
      <c r="H13" s="30"/>
      <c r="I13" s="30"/>
      <c r="J13" s="30"/>
      <c r="K13" s="30"/>
      <c r="L13" s="30"/>
      <c r="M13" s="30"/>
    </row>
    <row r="14" spans="2:14" ht="17.399999999999999" customHeight="1" x14ac:dyDescent="0.3">
      <c r="B14" s="31" t="s">
        <v>22</v>
      </c>
      <c r="C14" s="31"/>
      <c r="D14" s="31"/>
      <c r="E14" s="31"/>
      <c r="F14" s="31"/>
      <c r="G14" s="31"/>
      <c r="H14" s="31"/>
      <c r="I14" s="31"/>
      <c r="J14" s="31"/>
      <c r="K14" s="31"/>
      <c r="L14" s="31"/>
      <c r="M14" s="31"/>
    </row>
    <row r="15" spans="2:14" x14ac:dyDescent="0.3">
      <c r="B15" s="31"/>
      <c r="C15" s="31"/>
      <c r="D15" s="31"/>
      <c r="E15" s="31"/>
      <c r="F15" s="31"/>
      <c r="G15" s="31"/>
      <c r="H15" s="31"/>
      <c r="I15" s="31"/>
      <c r="J15" s="31"/>
      <c r="K15" s="31"/>
      <c r="L15" s="31"/>
      <c r="M15" s="31"/>
    </row>
    <row r="16" spans="2:14" ht="17.399999999999999" customHeight="1" x14ac:dyDescent="0.3">
      <c r="B16" s="30" t="s">
        <v>56</v>
      </c>
      <c r="C16" s="30"/>
      <c r="D16" s="30"/>
      <c r="E16" s="30"/>
      <c r="F16" s="30"/>
      <c r="G16" s="30"/>
      <c r="H16" s="30"/>
      <c r="I16" s="30"/>
      <c r="J16" s="30"/>
      <c r="K16" s="30"/>
      <c r="L16" s="30"/>
      <c r="M16" s="30"/>
    </row>
    <row r="17" spans="2:14" x14ac:dyDescent="0.3">
      <c r="B17" s="30"/>
      <c r="C17" s="30"/>
      <c r="D17" s="30"/>
      <c r="E17" s="30"/>
      <c r="F17" s="30"/>
      <c r="G17" s="30"/>
      <c r="H17" s="30"/>
      <c r="I17" s="30"/>
      <c r="J17" s="30"/>
      <c r="K17" s="30"/>
      <c r="L17" s="30"/>
      <c r="M17" s="30"/>
    </row>
    <row r="18" spans="2:14" ht="7.8" customHeight="1" x14ac:dyDescent="0.35">
      <c r="B18" s="27"/>
      <c r="C18" s="27"/>
      <c r="D18" s="27"/>
      <c r="E18" s="27"/>
      <c r="F18" s="27"/>
      <c r="G18" s="27"/>
      <c r="H18" s="27"/>
      <c r="I18" s="27"/>
      <c r="J18" s="27"/>
      <c r="K18" s="27"/>
      <c r="L18" s="27"/>
      <c r="M18" s="27"/>
    </row>
    <row r="19" spans="2:14" ht="17.399999999999999" customHeight="1" x14ac:dyDescent="0.3">
      <c r="B19" s="30" t="s">
        <v>65</v>
      </c>
      <c r="C19" s="30"/>
      <c r="D19" s="30"/>
      <c r="E19" s="30"/>
      <c r="F19" s="30"/>
      <c r="G19" s="30"/>
      <c r="H19" s="30"/>
      <c r="I19" s="30"/>
      <c r="J19" s="30"/>
      <c r="K19" s="30"/>
      <c r="L19" s="30"/>
      <c r="M19" s="30"/>
      <c r="N19" s="30"/>
    </row>
    <row r="20" spans="2:14" ht="17.399999999999999" customHeight="1" x14ac:dyDescent="0.3">
      <c r="B20" s="30"/>
      <c r="C20" s="30"/>
      <c r="D20" s="30"/>
      <c r="E20" s="30"/>
      <c r="F20" s="30"/>
      <c r="G20" s="30"/>
      <c r="H20" s="30"/>
      <c r="I20" s="30"/>
      <c r="J20" s="30"/>
      <c r="K20" s="30"/>
      <c r="L20" s="30"/>
      <c r="M20" s="30"/>
      <c r="N20" s="30"/>
    </row>
    <row r="21" spans="2:14" ht="17.399999999999999" customHeight="1" x14ac:dyDescent="0.3">
      <c r="B21" s="30"/>
      <c r="C21" s="30"/>
      <c r="D21" s="30"/>
      <c r="E21" s="30"/>
      <c r="F21" s="30"/>
      <c r="G21" s="30"/>
      <c r="H21" s="30"/>
      <c r="I21" s="30"/>
      <c r="J21" s="30"/>
      <c r="K21" s="30"/>
      <c r="L21" s="30"/>
      <c r="M21" s="30"/>
      <c r="N21" s="30"/>
    </row>
    <row r="22" spans="2:14" ht="17.399999999999999" customHeight="1" x14ac:dyDescent="0.3">
      <c r="B22" s="30"/>
      <c r="C22" s="30"/>
      <c r="D22" s="30"/>
      <c r="E22" s="30"/>
      <c r="F22" s="30"/>
      <c r="G22" s="30"/>
      <c r="H22" s="30"/>
      <c r="I22" s="30"/>
      <c r="J22" s="30"/>
      <c r="K22" s="30"/>
      <c r="L22" s="30"/>
      <c r="M22" s="30"/>
      <c r="N22" s="30"/>
    </row>
    <row r="23" spans="2:14" ht="9" customHeight="1" x14ac:dyDescent="0.35">
      <c r="B23" s="48"/>
      <c r="C23" s="48"/>
      <c r="D23" s="48"/>
      <c r="E23" s="48"/>
      <c r="F23" s="48"/>
      <c r="G23" s="48"/>
      <c r="H23" s="48"/>
      <c r="I23" s="48"/>
      <c r="J23" s="48"/>
      <c r="K23" s="48"/>
      <c r="L23" s="48"/>
      <c r="M23" s="48"/>
    </row>
    <row r="24" spans="2:14" ht="17.399999999999999" customHeight="1" x14ac:dyDescent="0.3">
      <c r="B24" s="30" t="s">
        <v>66</v>
      </c>
      <c r="C24" s="30"/>
      <c r="D24" s="30"/>
      <c r="E24" s="30"/>
      <c r="F24" s="30"/>
      <c r="G24" s="30"/>
      <c r="H24" s="30"/>
      <c r="I24" s="30"/>
      <c r="J24" s="30"/>
      <c r="K24" s="30"/>
      <c r="L24" s="30"/>
      <c r="M24" s="30"/>
      <c r="N24" s="30"/>
    </row>
    <row r="25" spans="2:14" ht="17.399999999999999" customHeight="1" x14ac:dyDescent="0.3">
      <c r="B25" s="30"/>
      <c r="C25" s="30"/>
      <c r="D25" s="30"/>
      <c r="E25" s="30"/>
      <c r="F25" s="30"/>
      <c r="G25" s="30"/>
      <c r="H25" s="30"/>
      <c r="I25" s="30"/>
      <c r="J25" s="30"/>
      <c r="K25" s="30"/>
      <c r="L25" s="30"/>
      <c r="M25" s="30"/>
      <c r="N25" s="30"/>
    </row>
    <row r="26" spans="2:14" ht="17.399999999999999" customHeight="1" x14ac:dyDescent="0.3">
      <c r="B26" s="30"/>
      <c r="C26" s="30"/>
      <c r="D26" s="30"/>
      <c r="E26" s="30"/>
      <c r="F26" s="30"/>
      <c r="G26" s="30"/>
      <c r="H26" s="30"/>
      <c r="I26" s="30"/>
      <c r="J26" s="30"/>
      <c r="K26" s="30"/>
      <c r="L26" s="30"/>
      <c r="M26" s="30"/>
      <c r="N26" s="30"/>
    </row>
    <row r="27" spans="2:14" ht="17.399999999999999" customHeight="1" x14ac:dyDescent="0.35">
      <c r="B27" s="27"/>
      <c r="C27" s="27"/>
      <c r="D27" s="27"/>
      <c r="E27" s="27"/>
      <c r="F27" s="27"/>
      <c r="G27" s="27"/>
      <c r="H27" s="27"/>
      <c r="I27" s="27"/>
      <c r="J27" s="27"/>
      <c r="K27" s="27"/>
      <c r="L27" s="27"/>
      <c r="M27" s="27"/>
      <c r="N27" s="27"/>
    </row>
    <row r="28" spans="2:14" x14ac:dyDescent="0.3">
      <c r="B28" t="s">
        <v>23</v>
      </c>
    </row>
    <row r="29" spans="2:14" x14ac:dyDescent="0.3">
      <c r="B29" t="s">
        <v>26</v>
      </c>
      <c r="C29" t="s">
        <v>24</v>
      </c>
      <c r="D29" s="12"/>
      <c r="E29" s="12" t="s">
        <v>25</v>
      </c>
    </row>
    <row r="30" spans="2:14" x14ac:dyDescent="0.3">
      <c r="B30" t="s">
        <v>27</v>
      </c>
      <c r="C30" s="47" t="s">
        <v>57</v>
      </c>
      <c r="D30" s="47"/>
      <c r="E30" s="47"/>
      <c r="F30" s="47"/>
      <c r="G30" s="47"/>
      <c r="H30" s="47"/>
      <c r="I30" s="47"/>
      <c r="J30" s="47"/>
      <c r="K30" s="47"/>
      <c r="L30" s="47"/>
      <c r="M30" s="47"/>
      <c r="N30" s="47"/>
    </row>
    <row r="31" spans="2:14" x14ac:dyDescent="0.3">
      <c r="C31" s="28" t="s">
        <v>58</v>
      </c>
      <c r="D31" s="28"/>
      <c r="E31" s="28"/>
      <c r="F31" s="28"/>
      <c r="G31" s="28"/>
      <c r="H31" s="28"/>
      <c r="I31" s="28"/>
      <c r="J31" s="28"/>
      <c r="K31" s="28"/>
      <c r="L31" s="28"/>
      <c r="M31" s="28"/>
      <c r="N31" s="28"/>
    </row>
    <row r="32" spans="2:14" x14ac:dyDescent="0.3">
      <c r="C32" s="28"/>
      <c r="D32" s="28"/>
      <c r="E32" s="28"/>
      <c r="F32" s="28"/>
      <c r="G32" s="28"/>
      <c r="H32" s="28"/>
      <c r="I32" s="28"/>
      <c r="J32" s="28"/>
      <c r="K32" s="28"/>
      <c r="L32" s="28"/>
      <c r="M32" s="28"/>
      <c r="N32" s="28"/>
    </row>
    <row r="33" spans="2:15" x14ac:dyDescent="0.3">
      <c r="C33" s="28" t="s">
        <v>63</v>
      </c>
      <c r="D33" s="28"/>
      <c r="E33" s="28"/>
      <c r="F33" s="28"/>
      <c r="G33" s="28"/>
      <c r="H33" s="28"/>
      <c r="I33" s="28"/>
      <c r="J33" s="28"/>
      <c r="K33" s="28"/>
      <c r="L33" s="28"/>
      <c r="M33" s="28"/>
      <c r="N33" s="28"/>
    </row>
    <row r="34" spans="2:15" x14ac:dyDescent="0.3">
      <c r="B34" t="s">
        <v>28</v>
      </c>
      <c r="C34" s="28" t="s">
        <v>62</v>
      </c>
      <c r="D34" s="28"/>
      <c r="E34" s="28"/>
      <c r="F34" s="28"/>
      <c r="G34" s="28"/>
      <c r="H34" s="28"/>
      <c r="I34" s="28"/>
      <c r="J34" s="28"/>
      <c r="K34" s="28"/>
      <c r="L34" s="28"/>
      <c r="M34" s="28"/>
      <c r="N34" s="28"/>
    </row>
    <row r="35" spans="2:15" x14ac:dyDescent="0.3">
      <c r="C35" s="28"/>
      <c r="D35" s="28"/>
      <c r="E35" s="28"/>
      <c r="F35" s="28"/>
      <c r="G35" s="28"/>
      <c r="H35" s="28"/>
      <c r="I35" s="28"/>
      <c r="J35" s="28"/>
      <c r="K35" s="28"/>
      <c r="L35" s="28"/>
      <c r="M35" s="28"/>
      <c r="N35" s="28"/>
    </row>
    <row r="36" spans="2:15" x14ac:dyDescent="0.3">
      <c r="C36" s="28" t="s">
        <v>54</v>
      </c>
      <c r="D36" s="28"/>
      <c r="E36" s="28"/>
      <c r="F36" s="28"/>
      <c r="G36" s="28"/>
      <c r="H36" s="28"/>
      <c r="I36" s="28"/>
      <c r="J36" s="28"/>
      <c r="K36" s="28"/>
      <c r="L36" s="28"/>
      <c r="M36" s="28"/>
      <c r="N36" s="28"/>
    </row>
    <row r="37" spans="2:15" x14ac:dyDescent="0.3">
      <c r="C37" s="28"/>
      <c r="D37" s="28"/>
      <c r="E37" s="28"/>
      <c r="F37" s="28"/>
      <c r="G37" s="28"/>
      <c r="H37" s="28"/>
      <c r="I37" s="28"/>
      <c r="J37" s="28"/>
      <c r="K37" s="28"/>
      <c r="L37" s="28"/>
      <c r="M37" s="28"/>
      <c r="N37" s="28"/>
    </row>
    <row r="38" spans="2:15" x14ac:dyDescent="0.3">
      <c r="B38" t="s">
        <v>29</v>
      </c>
      <c r="C38" s="47" t="s">
        <v>30</v>
      </c>
      <c r="D38" s="47"/>
      <c r="E38" s="47"/>
      <c r="F38" s="47"/>
      <c r="G38" s="47"/>
      <c r="H38" s="47"/>
      <c r="I38" s="47"/>
      <c r="J38" s="47"/>
      <c r="K38" s="47"/>
      <c r="L38" s="47"/>
      <c r="M38" s="47"/>
      <c r="N38" s="47"/>
    </row>
    <row r="39" spans="2:15" x14ac:dyDescent="0.3">
      <c r="C39" s="28" t="s">
        <v>31</v>
      </c>
      <c r="D39" s="28"/>
      <c r="E39" s="28"/>
      <c r="F39" s="28"/>
      <c r="G39" s="28"/>
      <c r="H39" s="28"/>
      <c r="I39" s="28"/>
      <c r="J39" s="28"/>
      <c r="K39" s="28"/>
      <c r="L39" s="28"/>
      <c r="M39" s="28"/>
      <c r="N39" s="28"/>
    </row>
    <row r="40" spans="2:15" x14ac:dyDescent="0.3">
      <c r="C40" s="28"/>
      <c r="D40" s="28"/>
      <c r="E40" s="28"/>
      <c r="F40" s="28"/>
      <c r="G40" s="28"/>
      <c r="H40" s="28"/>
      <c r="I40" s="28"/>
      <c r="J40" s="28"/>
      <c r="K40" s="28"/>
      <c r="L40" s="28"/>
      <c r="M40" s="28"/>
      <c r="N40" s="28"/>
    </row>
    <row r="41" spans="2:15" x14ac:dyDescent="0.3">
      <c r="B41" t="s">
        <v>32</v>
      </c>
      <c r="C41" t="s">
        <v>55</v>
      </c>
    </row>
    <row r="42" spans="2:15" x14ac:dyDescent="0.3">
      <c r="C42" s="28" t="s">
        <v>59</v>
      </c>
      <c r="D42" s="28"/>
      <c r="E42" s="28"/>
      <c r="F42" s="28"/>
      <c r="G42" s="28"/>
      <c r="H42" s="28"/>
      <c r="I42" s="28"/>
      <c r="J42" s="28"/>
      <c r="K42" s="28"/>
      <c r="L42" s="28"/>
      <c r="M42" s="28"/>
      <c r="N42" s="28"/>
    </row>
    <row r="43" spans="2:15" x14ac:dyDescent="0.3">
      <c r="C43" s="28"/>
      <c r="D43" s="28"/>
      <c r="E43" s="28"/>
      <c r="F43" s="28"/>
      <c r="G43" s="28"/>
      <c r="H43" s="28"/>
      <c r="I43" s="28"/>
      <c r="J43" s="28"/>
      <c r="K43" s="28"/>
      <c r="L43" s="28"/>
      <c r="M43" s="28"/>
      <c r="N43" s="28"/>
    </row>
    <row r="44" spans="2:15" x14ac:dyDescent="0.3">
      <c r="B44" t="s">
        <v>33</v>
      </c>
      <c r="C44" s="46" t="s">
        <v>34</v>
      </c>
      <c r="D44" s="46"/>
      <c r="E44" s="46"/>
      <c r="F44" s="46"/>
      <c r="G44" s="46"/>
      <c r="H44" s="46"/>
      <c r="I44" s="46"/>
      <c r="J44" s="46"/>
      <c r="K44" s="46"/>
      <c r="L44" s="46"/>
      <c r="M44" s="46"/>
      <c r="N44" s="46"/>
      <c r="O44" s="46"/>
    </row>
    <row r="45" spans="2:15" ht="14.4" customHeight="1" x14ac:dyDescent="0.3">
      <c r="C45" s="28" t="s">
        <v>60</v>
      </c>
      <c r="D45" s="28"/>
      <c r="E45" s="28"/>
      <c r="F45" s="28"/>
      <c r="G45" s="28"/>
      <c r="H45" s="28"/>
      <c r="I45" s="28"/>
      <c r="J45" s="28"/>
      <c r="K45" s="28"/>
      <c r="L45" s="28"/>
      <c r="M45" s="28"/>
      <c r="N45" s="28"/>
    </row>
    <row r="46" spans="2:15" x14ac:dyDescent="0.3">
      <c r="C46" s="28"/>
      <c r="D46" s="28"/>
      <c r="E46" s="28"/>
      <c r="F46" s="28"/>
      <c r="G46" s="28"/>
      <c r="H46" s="28"/>
      <c r="I46" s="28"/>
      <c r="J46" s="28"/>
      <c r="K46" s="28"/>
      <c r="L46" s="28"/>
      <c r="M46" s="28"/>
      <c r="N46" s="28"/>
    </row>
    <row r="47" spans="2:15" x14ac:dyDescent="0.3">
      <c r="C47" s="28"/>
      <c r="D47" s="28"/>
      <c r="E47" s="28"/>
      <c r="F47" s="28"/>
      <c r="G47" s="28"/>
      <c r="H47" s="28"/>
      <c r="I47" s="28"/>
      <c r="J47" s="28"/>
      <c r="K47" s="28"/>
      <c r="L47" s="28"/>
      <c r="M47" s="28"/>
      <c r="N47" s="28"/>
    </row>
    <row r="48" spans="2:15" x14ac:dyDescent="0.3">
      <c r="B48" t="s">
        <v>35</v>
      </c>
      <c r="C48" s="28" t="s">
        <v>38</v>
      </c>
      <c r="D48" s="28"/>
      <c r="E48" s="28"/>
      <c r="F48" s="28"/>
      <c r="G48" s="28"/>
      <c r="H48" s="28"/>
      <c r="I48" s="28"/>
      <c r="J48" s="28"/>
      <c r="K48" s="28"/>
      <c r="L48" s="28"/>
      <c r="M48" s="28"/>
      <c r="N48" s="28"/>
    </row>
    <row r="49" spans="2:14" x14ac:dyDescent="0.3">
      <c r="C49" s="28"/>
      <c r="D49" s="28"/>
      <c r="E49" s="28"/>
      <c r="F49" s="28"/>
      <c r="G49" s="28"/>
      <c r="H49" s="28"/>
      <c r="I49" s="28"/>
      <c r="J49" s="28"/>
      <c r="K49" s="28"/>
      <c r="L49" s="28"/>
      <c r="M49" s="28"/>
      <c r="N49" s="28"/>
    </row>
    <row r="50" spans="2:14" ht="14.4" customHeight="1" x14ac:dyDescent="0.3">
      <c r="C50" s="28" t="s">
        <v>64</v>
      </c>
      <c r="D50" s="28"/>
      <c r="E50" s="28"/>
      <c r="F50" s="28"/>
      <c r="G50" s="28"/>
      <c r="H50" s="28"/>
      <c r="I50" s="28"/>
      <c r="J50" s="28"/>
      <c r="K50" s="28"/>
      <c r="L50" s="28"/>
      <c r="M50" s="28"/>
      <c r="N50" s="28"/>
    </row>
    <row r="51" spans="2:14" x14ac:dyDescent="0.3">
      <c r="C51" s="28"/>
      <c r="D51" s="28"/>
      <c r="E51" s="28"/>
      <c r="F51" s="28"/>
      <c r="G51" s="28"/>
      <c r="H51" s="28"/>
      <c r="I51" s="28"/>
      <c r="J51" s="28"/>
      <c r="K51" s="28"/>
      <c r="L51" s="28"/>
      <c r="M51" s="28"/>
      <c r="N51" s="28"/>
    </row>
    <row r="52" spans="2:14" x14ac:dyDescent="0.3">
      <c r="C52" s="28"/>
      <c r="D52" s="28"/>
      <c r="E52" s="28"/>
      <c r="F52" s="28"/>
      <c r="G52" s="28"/>
      <c r="H52" s="28"/>
      <c r="I52" s="28"/>
      <c r="J52" s="28"/>
      <c r="K52" s="28"/>
      <c r="L52" s="28"/>
      <c r="M52" s="28"/>
      <c r="N52" s="28"/>
    </row>
    <row r="53" spans="2:14" x14ac:dyDescent="0.3">
      <c r="B53" t="s">
        <v>36</v>
      </c>
      <c r="C53" t="s">
        <v>37</v>
      </c>
    </row>
    <row r="55" spans="2:14" x14ac:dyDescent="0.3">
      <c r="B55" t="s">
        <v>43</v>
      </c>
      <c r="J55" s="12" t="s">
        <v>41</v>
      </c>
    </row>
  </sheetData>
  <mergeCells count="19">
    <mergeCell ref="B9:N9"/>
    <mergeCell ref="B10:N10"/>
    <mergeCell ref="C44:O44"/>
    <mergeCell ref="C45:N47"/>
    <mergeCell ref="C50:N52"/>
    <mergeCell ref="B19:N22"/>
    <mergeCell ref="B24:N26"/>
    <mergeCell ref="C48:N49"/>
    <mergeCell ref="B16:M17"/>
    <mergeCell ref="B14:M15"/>
    <mergeCell ref="B12:M13"/>
    <mergeCell ref="C36:N37"/>
    <mergeCell ref="C39:N40"/>
    <mergeCell ref="C42:N43"/>
    <mergeCell ref="C31:N32"/>
    <mergeCell ref="C30:N30"/>
    <mergeCell ref="C33:N33"/>
    <mergeCell ref="C34:N35"/>
    <mergeCell ref="C38:N38"/>
  </mergeCells>
  <hyperlinks>
    <hyperlink ref="E29" r:id="rId1"/>
    <hyperlink ref="J55"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C176"/>
  <sheetViews>
    <sheetView showGridLines="0" showRowColHeaders="0" workbookViewId="0">
      <selection activeCell="O10" sqref="O10"/>
    </sheetView>
  </sheetViews>
  <sheetFormatPr defaultColWidth="9" defaultRowHeight="14.4" x14ac:dyDescent="0.3"/>
  <cols>
    <col min="1" max="1" width="9" style="1"/>
    <col min="2" max="2" width="16.77734375" style="1" customWidth="1"/>
    <col min="3" max="13" width="9" style="1"/>
    <col min="14" max="14" width="3.6640625" style="1" customWidth="1"/>
    <col min="15" max="15" width="19.21875" style="1" customWidth="1"/>
    <col min="16" max="19" width="9" style="1" customWidth="1"/>
    <col min="20" max="16384" width="9" style="1"/>
  </cols>
  <sheetData>
    <row r="2" spans="1:21" ht="36.75" customHeight="1" x14ac:dyDescent="0.3">
      <c r="B2" s="44" t="s">
        <v>15</v>
      </c>
      <c r="C2" s="44"/>
      <c r="D2" s="44"/>
      <c r="F2" s="11"/>
      <c r="G2" s="42" t="s">
        <v>14</v>
      </c>
      <c r="H2" s="42"/>
      <c r="I2" s="42"/>
      <c r="J2" s="43" t="s">
        <v>13</v>
      </c>
      <c r="K2" s="43"/>
      <c r="L2" s="43" t="s">
        <v>20</v>
      </c>
      <c r="M2" s="43"/>
    </row>
    <row r="3" spans="1:21" x14ac:dyDescent="0.3">
      <c r="D3" s="8"/>
      <c r="E3" s="9"/>
      <c r="F3" s="1" t="s">
        <v>16</v>
      </c>
      <c r="H3" s="10">
        <f>(COUNT(AB111:AB120)/10)</f>
        <v>0.7</v>
      </c>
      <c r="J3" s="33">
        <f>AVERAGE(Z111:Z120)</f>
        <v>3.3135999999999997</v>
      </c>
      <c r="K3" s="34"/>
      <c r="L3" s="33">
        <f>J3*$D$4</f>
        <v>828.39999999999986</v>
      </c>
      <c r="M3" s="34"/>
      <c r="Q3" s="3"/>
    </row>
    <row r="4" spans="1:21" x14ac:dyDescent="0.3">
      <c r="A4" s="9"/>
      <c r="B4" s="41" t="s">
        <v>39</v>
      </c>
      <c r="C4" s="41"/>
      <c r="D4" s="25">
        <v>250</v>
      </c>
      <c r="E4" s="7"/>
      <c r="F4" s="1" t="s">
        <v>17</v>
      </c>
      <c r="H4" s="10">
        <f>(COUNT(AB111:AB130)/20)</f>
        <v>0.6</v>
      </c>
      <c r="J4" s="33">
        <f>AVERAGE(Z111:Z130)</f>
        <v>2.3677999999999995</v>
      </c>
      <c r="K4" s="34"/>
      <c r="L4" s="33">
        <f>J4*$D$4</f>
        <v>591.94999999999982</v>
      </c>
      <c r="M4" s="34"/>
      <c r="U4" s="5"/>
    </row>
    <row r="5" spans="1:21" x14ac:dyDescent="0.3">
      <c r="B5" s="45" t="s">
        <v>40</v>
      </c>
      <c r="C5" s="45"/>
      <c r="D5" s="26">
        <v>512</v>
      </c>
      <c r="E5" s="7"/>
      <c r="F5" s="1" t="s">
        <v>18</v>
      </c>
      <c r="H5" s="10">
        <f>(COUNT(AB111:AB140)/30)</f>
        <v>0.66666666666666663</v>
      </c>
      <c r="J5" s="33">
        <f>AVERAGE(Z111:Z140)</f>
        <v>2.6502666666666661</v>
      </c>
      <c r="K5" s="34"/>
      <c r="L5" s="33">
        <f t="shared" ref="L4:L6" si="0">J5*$D$4</f>
        <v>662.56666666666649</v>
      </c>
      <c r="M5" s="34"/>
      <c r="U5" s="5"/>
    </row>
    <row r="6" spans="1:21" x14ac:dyDescent="0.3">
      <c r="B6" s="9"/>
      <c r="F6" s="1" t="s">
        <v>19</v>
      </c>
      <c r="H6" s="10">
        <f>(COUNT(AB111:AB176)/65)</f>
        <v>0.58461538461538465</v>
      </c>
      <c r="J6" s="33">
        <f>AVERAGE(Z111:Z176)</f>
        <v>1.8890303030303028</v>
      </c>
      <c r="K6" s="33"/>
      <c r="L6" s="33">
        <f t="shared" si="0"/>
        <v>472.25757575757569</v>
      </c>
      <c r="M6" s="34"/>
      <c r="U6" s="5"/>
    </row>
    <row r="7" spans="1:21" x14ac:dyDescent="0.3">
      <c r="B7" s="9"/>
      <c r="H7" s="10"/>
      <c r="J7" s="14"/>
      <c r="K7" s="14"/>
      <c r="L7" s="14"/>
      <c r="M7" s="15"/>
      <c r="U7" s="5"/>
    </row>
    <row r="8" spans="1:21" x14ac:dyDescent="0.3">
      <c r="B8" s="32" t="s">
        <v>46</v>
      </c>
      <c r="C8" s="32"/>
      <c r="D8" s="22" t="s">
        <v>50</v>
      </c>
      <c r="F8" s="32" t="s">
        <v>51</v>
      </c>
      <c r="G8" s="32"/>
      <c r="H8" s="32"/>
      <c r="I8" s="35" t="s">
        <v>53</v>
      </c>
      <c r="J8" s="36"/>
      <c r="K8" s="14"/>
      <c r="L8" s="14"/>
      <c r="M8" s="15"/>
      <c r="U8" s="5"/>
    </row>
    <row r="9" spans="1:21" x14ac:dyDescent="0.3">
      <c r="B9" s="32" t="s">
        <v>47</v>
      </c>
      <c r="C9" s="32"/>
      <c r="D9" s="23">
        <v>80</v>
      </c>
      <c r="F9" s="32" t="s">
        <v>61</v>
      </c>
      <c r="G9" s="32"/>
      <c r="H9" s="32"/>
      <c r="I9" s="37">
        <v>14883</v>
      </c>
      <c r="J9" s="38"/>
      <c r="K9" s="14"/>
      <c r="L9" s="14"/>
      <c r="M9" s="15"/>
      <c r="U9" s="5"/>
    </row>
    <row r="10" spans="1:21" x14ac:dyDescent="0.3">
      <c r="B10" s="32" t="s">
        <v>48</v>
      </c>
      <c r="C10" s="32"/>
      <c r="D10" s="23">
        <v>100</v>
      </c>
      <c r="F10" s="32" t="s">
        <v>52</v>
      </c>
      <c r="G10" s="32"/>
      <c r="H10" s="32"/>
      <c r="I10" s="39">
        <v>250</v>
      </c>
      <c r="J10" s="40"/>
      <c r="K10" s="14"/>
      <c r="L10" s="14"/>
      <c r="M10" s="15"/>
      <c r="U10" s="5"/>
    </row>
    <row r="11" spans="1:21" x14ac:dyDescent="0.3">
      <c r="B11" s="32" t="s">
        <v>49</v>
      </c>
      <c r="C11" s="32"/>
      <c r="D11" s="24">
        <v>100</v>
      </c>
      <c r="H11" s="10"/>
      <c r="J11" s="14"/>
      <c r="K11" s="14"/>
      <c r="L11" s="14"/>
      <c r="M11" s="15"/>
      <c r="U11" s="5"/>
    </row>
    <row r="12" spans="1:21" x14ac:dyDescent="0.3">
      <c r="B12" s="9"/>
      <c r="H12" s="10"/>
      <c r="J12" s="14"/>
      <c r="K12" s="14"/>
      <c r="L12" s="14"/>
      <c r="M12" s="15"/>
      <c r="U12" s="5"/>
    </row>
    <row r="13" spans="1:21" x14ac:dyDescent="0.3">
      <c r="B13" s="5" t="s">
        <v>45</v>
      </c>
      <c r="C13" s="20">
        <v>0.25</v>
      </c>
      <c r="D13" s="20">
        <v>0</v>
      </c>
      <c r="E13" s="20">
        <v>0.25</v>
      </c>
      <c r="F13" s="20">
        <v>0</v>
      </c>
      <c r="G13" s="20">
        <v>0.25</v>
      </c>
      <c r="H13" s="21">
        <v>0</v>
      </c>
      <c r="I13" s="20">
        <v>0.25</v>
      </c>
      <c r="J13" s="20">
        <v>0</v>
      </c>
      <c r="K13" s="20">
        <v>0</v>
      </c>
      <c r="L13" s="20">
        <v>0</v>
      </c>
      <c r="M13" s="20">
        <v>0</v>
      </c>
      <c r="U13" s="5"/>
    </row>
    <row r="14" spans="1:21" x14ac:dyDescent="0.3">
      <c r="B14" s="19" t="s">
        <v>12</v>
      </c>
      <c r="C14" s="13" t="s">
        <v>0</v>
      </c>
      <c r="D14" s="13" t="s">
        <v>1</v>
      </c>
      <c r="E14" s="13" t="s">
        <v>2</v>
      </c>
      <c r="F14" s="13" t="s">
        <v>3</v>
      </c>
      <c r="G14" s="13" t="s">
        <v>4</v>
      </c>
      <c r="H14" s="13" t="s">
        <v>5</v>
      </c>
      <c r="I14" s="13" t="s">
        <v>6</v>
      </c>
      <c r="J14" s="13" t="s">
        <v>7</v>
      </c>
      <c r="K14" s="13" t="s">
        <v>8</v>
      </c>
      <c r="L14" s="13" t="s">
        <v>9</v>
      </c>
      <c r="M14" s="13" t="s">
        <v>10</v>
      </c>
    </row>
    <row r="15" spans="1:21" x14ac:dyDescent="0.3">
      <c r="A15" s="18"/>
      <c r="B15" s="16">
        <v>2015</v>
      </c>
      <c r="C15" s="16">
        <v>0</v>
      </c>
      <c r="D15" s="16" t="s">
        <v>11</v>
      </c>
      <c r="E15" s="16">
        <v>0</v>
      </c>
      <c r="F15" s="16" t="s">
        <v>11</v>
      </c>
      <c r="G15" s="16">
        <v>0</v>
      </c>
      <c r="H15" s="16" t="s">
        <v>11</v>
      </c>
      <c r="I15" s="16">
        <v>0</v>
      </c>
      <c r="J15" s="16" t="s">
        <v>11</v>
      </c>
      <c r="K15" s="16" t="s">
        <v>11</v>
      </c>
      <c r="L15" s="16" t="s">
        <v>11</v>
      </c>
      <c r="M15" s="16" t="s">
        <v>11</v>
      </c>
      <c r="N15" s="7"/>
    </row>
    <row r="16" spans="1:21" x14ac:dyDescent="0.3">
      <c r="A16" s="18"/>
      <c r="B16" s="16">
        <v>2014</v>
      </c>
      <c r="C16" s="16">
        <v>0</v>
      </c>
      <c r="D16" s="16" t="s">
        <v>11</v>
      </c>
      <c r="E16" s="16">
        <v>0</v>
      </c>
      <c r="F16" s="16" t="s">
        <v>11</v>
      </c>
      <c r="G16" s="16">
        <v>425</v>
      </c>
      <c r="H16" s="16" t="s">
        <v>11</v>
      </c>
      <c r="I16" s="16">
        <v>167</v>
      </c>
      <c r="J16" s="16" t="s">
        <v>11</v>
      </c>
      <c r="K16" s="16" t="s">
        <v>11</v>
      </c>
      <c r="L16" s="16" t="s">
        <v>11</v>
      </c>
      <c r="M16" s="16" t="s">
        <v>11</v>
      </c>
      <c r="N16" s="7"/>
    </row>
    <row r="17" spans="1:14" x14ac:dyDescent="0.3">
      <c r="A17" s="18"/>
      <c r="B17" s="16">
        <v>2013</v>
      </c>
      <c r="C17" s="16">
        <v>0</v>
      </c>
      <c r="D17" s="16" t="s">
        <v>11</v>
      </c>
      <c r="E17" s="16">
        <v>0</v>
      </c>
      <c r="F17" s="16" t="s">
        <v>11</v>
      </c>
      <c r="G17" s="16">
        <v>0</v>
      </c>
      <c r="H17" s="16" t="s">
        <v>11</v>
      </c>
      <c r="I17" s="16">
        <v>0</v>
      </c>
      <c r="J17" s="16" t="s">
        <v>11</v>
      </c>
      <c r="K17" s="16" t="s">
        <v>11</v>
      </c>
      <c r="L17" s="16" t="s">
        <v>11</v>
      </c>
      <c r="M17" s="16" t="s">
        <v>11</v>
      </c>
      <c r="N17" s="7"/>
    </row>
    <row r="18" spans="1:14" x14ac:dyDescent="0.3">
      <c r="A18" s="18"/>
      <c r="B18" s="16">
        <v>2012</v>
      </c>
      <c r="C18" s="16">
        <v>337</v>
      </c>
      <c r="D18" s="16" t="s">
        <v>11</v>
      </c>
      <c r="E18" s="17">
        <v>1182</v>
      </c>
      <c r="F18" s="16" t="s">
        <v>11</v>
      </c>
      <c r="G18" s="16">
        <v>487</v>
      </c>
      <c r="H18" s="16" t="s">
        <v>11</v>
      </c>
      <c r="I18" s="16">
        <v>0</v>
      </c>
      <c r="J18" s="16" t="s">
        <v>11</v>
      </c>
      <c r="K18" s="16" t="s">
        <v>11</v>
      </c>
      <c r="L18" s="16" t="s">
        <v>11</v>
      </c>
      <c r="M18" s="16" t="s">
        <v>11</v>
      </c>
      <c r="N18" s="7"/>
    </row>
    <row r="19" spans="1:14" x14ac:dyDescent="0.3">
      <c r="A19" s="18"/>
      <c r="B19" s="16">
        <v>2011</v>
      </c>
      <c r="C19" s="16">
        <v>0</v>
      </c>
      <c r="D19" s="16" t="s">
        <v>11</v>
      </c>
      <c r="E19" s="16">
        <v>79</v>
      </c>
      <c r="F19" s="16" t="s">
        <v>11</v>
      </c>
      <c r="G19" s="16">
        <v>970</v>
      </c>
      <c r="H19" s="16" t="s">
        <v>11</v>
      </c>
      <c r="I19" s="16">
        <v>500</v>
      </c>
      <c r="J19" s="16" t="s">
        <v>11</v>
      </c>
      <c r="K19" s="16" t="s">
        <v>11</v>
      </c>
      <c r="L19" s="16" t="s">
        <v>11</v>
      </c>
      <c r="M19" s="16" t="s">
        <v>11</v>
      </c>
      <c r="N19" s="7"/>
    </row>
    <row r="20" spans="1:14" x14ac:dyDescent="0.3">
      <c r="A20" s="18"/>
      <c r="B20" s="16">
        <v>2010</v>
      </c>
      <c r="C20" s="16">
        <v>0</v>
      </c>
      <c r="D20" s="16" t="s">
        <v>11</v>
      </c>
      <c r="E20" s="16">
        <v>962</v>
      </c>
      <c r="F20" s="16" t="s">
        <v>11</v>
      </c>
      <c r="G20" s="16">
        <v>0</v>
      </c>
      <c r="H20" s="16" t="s">
        <v>11</v>
      </c>
      <c r="I20" s="17">
        <v>1053</v>
      </c>
      <c r="J20" s="16" t="s">
        <v>11</v>
      </c>
      <c r="K20" s="16" t="s">
        <v>11</v>
      </c>
      <c r="L20" s="16" t="s">
        <v>11</v>
      </c>
      <c r="M20" s="16" t="s">
        <v>11</v>
      </c>
      <c r="N20" s="7"/>
    </row>
    <row r="21" spans="1:14" x14ac:dyDescent="0.3">
      <c r="A21" s="18"/>
      <c r="B21" s="16">
        <v>2009</v>
      </c>
      <c r="C21" s="17">
        <v>1769</v>
      </c>
      <c r="D21" s="16" t="s">
        <v>11</v>
      </c>
      <c r="E21" s="16">
        <v>0</v>
      </c>
      <c r="F21" s="16" t="s">
        <v>11</v>
      </c>
      <c r="G21" s="16">
        <v>0</v>
      </c>
      <c r="H21" s="16" t="s">
        <v>11</v>
      </c>
      <c r="I21" s="16">
        <v>0</v>
      </c>
      <c r="J21" s="16" t="s">
        <v>11</v>
      </c>
      <c r="K21" s="16" t="s">
        <v>11</v>
      </c>
      <c r="L21" s="16" t="s">
        <v>11</v>
      </c>
      <c r="M21" s="16" t="s">
        <v>11</v>
      </c>
      <c r="N21" s="7"/>
    </row>
    <row r="22" spans="1:14" x14ac:dyDescent="0.3">
      <c r="A22" s="18"/>
      <c r="B22" s="16">
        <v>2008</v>
      </c>
      <c r="C22" s="16">
        <v>0</v>
      </c>
      <c r="D22" s="16" t="s">
        <v>11</v>
      </c>
      <c r="E22" s="16">
        <v>154</v>
      </c>
      <c r="F22" s="16" t="s">
        <v>11</v>
      </c>
      <c r="G22" s="16">
        <v>791</v>
      </c>
      <c r="H22" s="16" t="s">
        <v>11</v>
      </c>
      <c r="I22" s="16">
        <v>0</v>
      </c>
      <c r="J22" s="16" t="s">
        <v>11</v>
      </c>
      <c r="K22" s="16" t="s">
        <v>11</v>
      </c>
      <c r="L22" s="16" t="s">
        <v>11</v>
      </c>
      <c r="M22" s="16" t="s">
        <v>11</v>
      </c>
      <c r="N22" s="7"/>
    </row>
    <row r="23" spans="1:14" x14ac:dyDescent="0.3">
      <c r="A23" s="18"/>
      <c r="B23" s="16">
        <v>2007</v>
      </c>
      <c r="C23" s="16">
        <v>8</v>
      </c>
      <c r="D23" s="16" t="s">
        <v>11</v>
      </c>
      <c r="E23" s="16">
        <v>982</v>
      </c>
      <c r="F23" s="16" t="s">
        <v>11</v>
      </c>
      <c r="G23" s="17">
        <v>1773</v>
      </c>
      <c r="H23" s="16" t="s">
        <v>11</v>
      </c>
      <c r="I23" s="16">
        <v>0</v>
      </c>
      <c r="J23" s="16" t="s">
        <v>11</v>
      </c>
      <c r="K23" s="16" t="s">
        <v>11</v>
      </c>
      <c r="L23" s="16" t="s">
        <v>11</v>
      </c>
      <c r="M23" s="16" t="s">
        <v>11</v>
      </c>
      <c r="N23" s="7"/>
    </row>
    <row r="24" spans="1:14" x14ac:dyDescent="0.3">
      <c r="A24" s="18"/>
      <c r="B24" s="16">
        <v>2006</v>
      </c>
      <c r="C24" s="16">
        <v>0</v>
      </c>
      <c r="D24" s="16" t="s">
        <v>11</v>
      </c>
      <c r="E24" s="16">
        <v>920</v>
      </c>
      <c r="F24" s="16" t="s">
        <v>11</v>
      </c>
      <c r="G24" s="16">
        <v>579</v>
      </c>
      <c r="H24" s="16" t="s">
        <v>11</v>
      </c>
      <c r="I24" s="16">
        <v>266</v>
      </c>
      <c r="J24" s="16" t="s">
        <v>11</v>
      </c>
      <c r="K24" s="16" t="s">
        <v>11</v>
      </c>
      <c r="L24" s="16" t="s">
        <v>11</v>
      </c>
      <c r="M24" s="16" t="s">
        <v>11</v>
      </c>
      <c r="N24" s="7"/>
    </row>
    <row r="25" spans="1:14" x14ac:dyDescent="0.3">
      <c r="A25" s="18"/>
      <c r="B25" s="16">
        <v>2005</v>
      </c>
      <c r="C25" s="16">
        <v>216</v>
      </c>
      <c r="D25" s="16" t="s">
        <v>11</v>
      </c>
      <c r="E25" s="16">
        <v>0</v>
      </c>
      <c r="F25" s="16" t="s">
        <v>11</v>
      </c>
      <c r="G25" s="16">
        <v>0</v>
      </c>
      <c r="H25" s="16" t="s">
        <v>11</v>
      </c>
      <c r="I25" s="16">
        <v>0</v>
      </c>
      <c r="J25" s="16" t="s">
        <v>11</v>
      </c>
      <c r="K25" s="16" t="s">
        <v>11</v>
      </c>
      <c r="L25" s="16" t="s">
        <v>11</v>
      </c>
      <c r="M25" s="16" t="s">
        <v>11</v>
      </c>
      <c r="N25" s="7"/>
    </row>
    <row r="26" spans="1:14" x14ac:dyDescent="0.3">
      <c r="A26" s="18"/>
      <c r="B26" s="16">
        <v>2004</v>
      </c>
      <c r="C26" s="16">
        <v>0</v>
      </c>
      <c r="D26" s="16" t="s">
        <v>11</v>
      </c>
      <c r="E26" s="17">
        <v>2310</v>
      </c>
      <c r="F26" s="16" t="s">
        <v>11</v>
      </c>
      <c r="G26" s="16">
        <v>0</v>
      </c>
      <c r="H26" s="16" t="s">
        <v>11</v>
      </c>
      <c r="I26" s="16">
        <v>0</v>
      </c>
      <c r="J26" s="16" t="s">
        <v>11</v>
      </c>
      <c r="K26" s="16" t="s">
        <v>11</v>
      </c>
      <c r="L26" s="16" t="s">
        <v>11</v>
      </c>
      <c r="M26" s="16" t="s">
        <v>11</v>
      </c>
      <c r="N26" s="7"/>
    </row>
    <row r="27" spans="1:14" x14ac:dyDescent="0.3">
      <c r="A27" s="18"/>
      <c r="B27" s="16">
        <v>2003</v>
      </c>
      <c r="C27" s="16">
        <v>0</v>
      </c>
      <c r="D27" s="16" t="s">
        <v>11</v>
      </c>
      <c r="E27" s="16">
        <v>0</v>
      </c>
      <c r="F27" s="16" t="s">
        <v>11</v>
      </c>
      <c r="G27" s="16">
        <v>0</v>
      </c>
      <c r="H27" s="16" t="s">
        <v>11</v>
      </c>
      <c r="I27" s="16">
        <v>0</v>
      </c>
      <c r="J27" s="16" t="s">
        <v>11</v>
      </c>
      <c r="K27" s="16" t="s">
        <v>11</v>
      </c>
      <c r="L27" s="16" t="s">
        <v>11</v>
      </c>
      <c r="M27" s="16" t="s">
        <v>11</v>
      </c>
      <c r="N27" s="7"/>
    </row>
    <row r="28" spans="1:14" x14ac:dyDescent="0.3">
      <c r="A28" s="18"/>
      <c r="B28" s="16">
        <v>2002</v>
      </c>
      <c r="C28" s="16">
        <v>504</v>
      </c>
      <c r="D28" s="16" t="s">
        <v>11</v>
      </c>
      <c r="E28" s="16">
        <v>0</v>
      </c>
      <c r="F28" s="16" t="s">
        <v>11</v>
      </c>
      <c r="G28" s="16">
        <v>566</v>
      </c>
      <c r="H28" s="16" t="s">
        <v>11</v>
      </c>
      <c r="I28" s="16">
        <v>0</v>
      </c>
      <c r="J28" s="16" t="s">
        <v>11</v>
      </c>
      <c r="K28" s="16" t="s">
        <v>11</v>
      </c>
      <c r="L28" s="16" t="s">
        <v>11</v>
      </c>
      <c r="M28" s="16" t="s">
        <v>11</v>
      </c>
      <c r="N28" s="7"/>
    </row>
    <row r="29" spans="1:14" x14ac:dyDescent="0.3">
      <c r="A29" s="18"/>
      <c r="B29" s="16">
        <v>2001</v>
      </c>
      <c r="C29" s="17">
        <v>1091</v>
      </c>
      <c r="D29" s="16" t="s">
        <v>11</v>
      </c>
      <c r="E29" s="16">
        <v>0</v>
      </c>
      <c r="F29" s="16" t="s">
        <v>11</v>
      </c>
      <c r="G29" s="16">
        <v>0</v>
      </c>
      <c r="H29" s="16" t="s">
        <v>11</v>
      </c>
      <c r="I29" s="16">
        <v>504</v>
      </c>
      <c r="J29" s="16" t="s">
        <v>11</v>
      </c>
      <c r="K29" s="16" t="s">
        <v>11</v>
      </c>
      <c r="L29" s="16" t="s">
        <v>11</v>
      </c>
      <c r="M29" s="16" t="s">
        <v>11</v>
      </c>
      <c r="N29" s="7"/>
    </row>
    <row r="30" spans="1:14" x14ac:dyDescent="0.3">
      <c r="A30" s="18"/>
      <c r="B30" s="16">
        <v>2000</v>
      </c>
      <c r="C30" s="16">
        <v>845</v>
      </c>
      <c r="D30" s="16" t="s">
        <v>11</v>
      </c>
      <c r="E30" s="16">
        <v>0</v>
      </c>
      <c r="F30" s="16" t="s">
        <v>11</v>
      </c>
      <c r="G30" s="17">
        <v>1386</v>
      </c>
      <c r="H30" s="16" t="s">
        <v>11</v>
      </c>
      <c r="I30" s="16">
        <v>0</v>
      </c>
      <c r="J30" s="16" t="s">
        <v>11</v>
      </c>
      <c r="K30" s="16" t="s">
        <v>11</v>
      </c>
      <c r="L30" s="16" t="s">
        <v>11</v>
      </c>
      <c r="M30" s="16" t="s">
        <v>11</v>
      </c>
      <c r="N30" s="7"/>
    </row>
    <row r="31" spans="1:14" x14ac:dyDescent="0.3">
      <c r="A31" s="18"/>
      <c r="B31" s="16">
        <v>1999</v>
      </c>
      <c r="C31" s="16">
        <v>0</v>
      </c>
      <c r="D31" s="16" t="s">
        <v>11</v>
      </c>
      <c r="E31" s="16">
        <v>899</v>
      </c>
      <c r="F31" s="16" t="s">
        <v>11</v>
      </c>
      <c r="G31" s="16">
        <v>0</v>
      </c>
      <c r="H31" s="16" t="s">
        <v>11</v>
      </c>
      <c r="I31" s="16">
        <v>0</v>
      </c>
      <c r="J31" s="16" t="s">
        <v>11</v>
      </c>
      <c r="K31" s="16" t="s">
        <v>11</v>
      </c>
      <c r="L31" s="16" t="s">
        <v>11</v>
      </c>
      <c r="M31" s="16" t="s">
        <v>11</v>
      </c>
      <c r="N31" s="7"/>
    </row>
    <row r="32" spans="1:14" x14ac:dyDescent="0.3">
      <c r="A32" s="18"/>
      <c r="B32" s="16">
        <v>1998</v>
      </c>
      <c r="C32" s="16">
        <v>0</v>
      </c>
      <c r="D32" s="16" t="s">
        <v>11</v>
      </c>
      <c r="E32" s="16">
        <v>0</v>
      </c>
      <c r="F32" s="16" t="s">
        <v>11</v>
      </c>
      <c r="G32" s="16">
        <v>25</v>
      </c>
      <c r="H32" s="16" t="s">
        <v>11</v>
      </c>
      <c r="I32" s="16">
        <v>0</v>
      </c>
      <c r="J32" s="16" t="s">
        <v>11</v>
      </c>
      <c r="K32" s="16" t="s">
        <v>11</v>
      </c>
      <c r="L32" s="16" t="s">
        <v>11</v>
      </c>
      <c r="M32" s="16" t="s">
        <v>11</v>
      </c>
      <c r="N32" s="7"/>
    </row>
    <row r="33" spans="1:14" x14ac:dyDescent="0.3">
      <c r="A33" s="18"/>
      <c r="B33" s="16">
        <v>1997</v>
      </c>
      <c r="C33" s="16">
        <v>0</v>
      </c>
      <c r="D33" s="16" t="s">
        <v>11</v>
      </c>
      <c r="E33" s="16">
        <v>262</v>
      </c>
      <c r="F33" s="16" t="s">
        <v>11</v>
      </c>
      <c r="G33" s="16">
        <v>0</v>
      </c>
      <c r="H33" s="16" t="s">
        <v>11</v>
      </c>
      <c r="I33" s="16">
        <v>0</v>
      </c>
      <c r="J33" s="16" t="s">
        <v>11</v>
      </c>
      <c r="K33" s="16" t="s">
        <v>11</v>
      </c>
      <c r="L33" s="16" t="s">
        <v>11</v>
      </c>
      <c r="M33" s="16" t="s">
        <v>11</v>
      </c>
      <c r="N33" s="7"/>
    </row>
    <row r="34" spans="1:14" x14ac:dyDescent="0.3">
      <c r="A34" s="18"/>
      <c r="B34" s="16">
        <v>1996</v>
      </c>
      <c r="C34" s="16">
        <v>0</v>
      </c>
      <c r="D34" s="16" t="s">
        <v>11</v>
      </c>
      <c r="E34" s="16">
        <v>0</v>
      </c>
      <c r="F34" s="16" t="s">
        <v>11</v>
      </c>
      <c r="G34" s="16">
        <v>67</v>
      </c>
      <c r="H34" s="16" t="s">
        <v>11</v>
      </c>
      <c r="I34" s="16">
        <v>0</v>
      </c>
      <c r="J34" s="16" t="s">
        <v>11</v>
      </c>
      <c r="K34" s="16" t="s">
        <v>11</v>
      </c>
      <c r="L34" s="16" t="s">
        <v>11</v>
      </c>
      <c r="M34" s="16" t="s">
        <v>11</v>
      </c>
      <c r="N34" s="7"/>
    </row>
    <row r="35" spans="1:14" x14ac:dyDescent="0.3">
      <c r="A35" s="18"/>
      <c r="B35" s="16">
        <v>1995</v>
      </c>
      <c r="C35" s="16">
        <v>0</v>
      </c>
      <c r="D35" s="16" t="s">
        <v>11</v>
      </c>
      <c r="E35" s="16">
        <v>724</v>
      </c>
      <c r="F35" s="16" t="s">
        <v>11</v>
      </c>
      <c r="G35" s="16">
        <v>0</v>
      </c>
      <c r="H35" s="16" t="s">
        <v>11</v>
      </c>
      <c r="I35" s="16">
        <v>266</v>
      </c>
      <c r="J35" s="16" t="s">
        <v>11</v>
      </c>
      <c r="K35" s="16" t="s">
        <v>11</v>
      </c>
      <c r="L35" s="16" t="s">
        <v>11</v>
      </c>
      <c r="M35" s="16" t="s">
        <v>11</v>
      </c>
      <c r="N35" s="7"/>
    </row>
    <row r="36" spans="1:14" x14ac:dyDescent="0.3">
      <c r="A36" s="18"/>
      <c r="B36" s="16">
        <v>1994</v>
      </c>
      <c r="C36" s="16">
        <v>0</v>
      </c>
      <c r="D36" s="16" t="s">
        <v>11</v>
      </c>
      <c r="E36" s="16">
        <v>150</v>
      </c>
      <c r="F36" s="16" t="s">
        <v>11</v>
      </c>
      <c r="G36" s="16">
        <v>0</v>
      </c>
      <c r="H36" s="16" t="s">
        <v>11</v>
      </c>
      <c r="I36" s="16">
        <v>0</v>
      </c>
      <c r="J36" s="16" t="s">
        <v>11</v>
      </c>
      <c r="K36" s="16" t="s">
        <v>11</v>
      </c>
      <c r="L36" s="16" t="s">
        <v>11</v>
      </c>
      <c r="M36" s="16" t="s">
        <v>11</v>
      </c>
      <c r="N36" s="7"/>
    </row>
    <row r="37" spans="1:14" x14ac:dyDescent="0.3">
      <c r="A37" s="18"/>
      <c r="B37" s="16">
        <v>1993</v>
      </c>
      <c r="C37" s="16">
        <v>0</v>
      </c>
      <c r="D37" s="16" t="s">
        <v>11</v>
      </c>
      <c r="E37" s="16">
        <v>0</v>
      </c>
      <c r="F37" s="16" t="s">
        <v>11</v>
      </c>
      <c r="G37" s="16">
        <v>758</v>
      </c>
      <c r="H37" s="16" t="s">
        <v>11</v>
      </c>
      <c r="I37" s="17">
        <v>1923</v>
      </c>
      <c r="J37" s="16" t="s">
        <v>11</v>
      </c>
      <c r="K37" s="16" t="s">
        <v>11</v>
      </c>
      <c r="L37" s="16" t="s">
        <v>11</v>
      </c>
      <c r="M37" s="16" t="s">
        <v>11</v>
      </c>
      <c r="N37" s="7"/>
    </row>
    <row r="38" spans="1:14" x14ac:dyDescent="0.3">
      <c r="A38" s="18"/>
      <c r="B38" s="16">
        <v>1992</v>
      </c>
      <c r="C38" s="16">
        <v>0</v>
      </c>
      <c r="D38" s="16" t="s">
        <v>11</v>
      </c>
      <c r="E38" s="16">
        <v>537</v>
      </c>
      <c r="F38" s="16" t="s">
        <v>11</v>
      </c>
      <c r="G38" s="16">
        <v>420</v>
      </c>
      <c r="H38" s="16" t="s">
        <v>11</v>
      </c>
      <c r="I38" s="16">
        <v>0</v>
      </c>
      <c r="J38" s="16" t="s">
        <v>11</v>
      </c>
      <c r="K38" s="16" t="s">
        <v>11</v>
      </c>
      <c r="L38" s="16" t="s">
        <v>11</v>
      </c>
      <c r="M38" s="16" t="s">
        <v>11</v>
      </c>
      <c r="N38" s="7"/>
    </row>
    <row r="39" spans="1:14" x14ac:dyDescent="0.3">
      <c r="A39" s="18"/>
      <c r="B39" s="16">
        <v>1991</v>
      </c>
      <c r="C39" s="16">
        <v>0</v>
      </c>
      <c r="D39" s="16" t="s">
        <v>11</v>
      </c>
      <c r="E39" s="16">
        <v>0</v>
      </c>
      <c r="F39" s="16" t="s">
        <v>11</v>
      </c>
      <c r="G39" s="16">
        <v>0</v>
      </c>
      <c r="H39" s="16" t="s">
        <v>11</v>
      </c>
      <c r="I39" s="16">
        <v>0</v>
      </c>
      <c r="J39" s="16" t="s">
        <v>11</v>
      </c>
      <c r="K39" s="16" t="s">
        <v>11</v>
      </c>
      <c r="L39" s="16" t="s">
        <v>11</v>
      </c>
      <c r="M39" s="16" t="s">
        <v>11</v>
      </c>
      <c r="N39" s="7"/>
    </row>
    <row r="40" spans="1:14" x14ac:dyDescent="0.3">
      <c r="A40" s="18"/>
      <c r="B40" s="16">
        <v>1990</v>
      </c>
      <c r="C40" s="16">
        <v>0</v>
      </c>
      <c r="D40" s="16" t="s">
        <v>11</v>
      </c>
      <c r="E40" s="16">
        <v>0</v>
      </c>
      <c r="F40" s="16" t="s">
        <v>11</v>
      </c>
      <c r="G40" s="16">
        <v>350</v>
      </c>
      <c r="H40" s="16" t="s">
        <v>11</v>
      </c>
      <c r="I40" s="16">
        <v>204</v>
      </c>
      <c r="J40" s="16" t="s">
        <v>11</v>
      </c>
      <c r="K40" s="16" t="s">
        <v>11</v>
      </c>
      <c r="L40" s="16" t="s">
        <v>11</v>
      </c>
      <c r="M40" s="16" t="s">
        <v>11</v>
      </c>
      <c r="N40" s="7"/>
    </row>
    <row r="41" spans="1:14" x14ac:dyDescent="0.3">
      <c r="A41" s="18"/>
      <c r="B41" s="16">
        <v>1989</v>
      </c>
      <c r="C41" s="17">
        <v>1003</v>
      </c>
      <c r="D41" s="16" t="s">
        <v>11</v>
      </c>
      <c r="E41" s="16">
        <v>0</v>
      </c>
      <c r="F41" s="16" t="s">
        <v>11</v>
      </c>
      <c r="G41" s="16">
        <v>0</v>
      </c>
      <c r="H41" s="16" t="s">
        <v>11</v>
      </c>
      <c r="I41" s="16">
        <v>0</v>
      </c>
      <c r="J41" s="16" t="s">
        <v>11</v>
      </c>
      <c r="K41" s="16" t="s">
        <v>11</v>
      </c>
      <c r="L41" s="16" t="s">
        <v>11</v>
      </c>
      <c r="M41" s="16" t="s">
        <v>11</v>
      </c>
      <c r="N41" s="7"/>
    </row>
    <row r="42" spans="1:14" x14ac:dyDescent="0.3">
      <c r="A42" s="18"/>
      <c r="B42" s="16">
        <v>1988</v>
      </c>
      <c r="C42" s="16">
        <v>0</v>
      </c>
      <c r="D42" s="16" t="s">
        <v>11</v>
      </c>
      <c r="E42" s="16">
        <v>0</v>
      </c>
      <c r="F42" s="16" t="s">
        <v>11</v>
      </c>
      <c r="G42" s="17">
        <v>1723</v>
      </c>
      <c r="H42" s="16" t="s">
        <v>11</v>
      </c>
      <c r="I42" s="16">
        <v>500</v>
      </c>
      <c r="J42" s="16" t="s">
        <v>11</v>
      </c>
      <c r="K42" s="16" t="s">
        <v>11</v>
      </c>
      <c r="L42" s="16" t="s">
        <v>11</v>
      </c>
      <c r="M42" s="16" t="s">
        <v>11</v>
      </c>
      <c r="N42" s="7"/>
    </row>
    <row r="43" spans="1:14" x14ac:dyDescent="0.3">
      <c r="A43" s="18"/>
      <c r="B43" s="16">
        <v>1987</v>
      </c>
      <c r="C43" s="16">
        <v>0</v>
      </c>
      <c r="D43" s="16" t="s">
        <v>11</v>
      </c>
      <c r="E43" s="16">
        <v>533</v>
      </c>
      <c r="F43" s="16" t="s">
        <v>11</v>
      </c>
      <c r="G43" s="16">
        <v>0</v>
      </c>
      <c r="H43" s="16" t="s">
        <v>11</v>
      </c>
      <c r="I43" s="16">
        <v>400</v>
      </c>
      <c r="J43" s="16" t="s">
        <v>11</v>
      </c>
      <c r="K43" s="16" t="s">
        <v>11</v>
      </c>
      <c r="L43" s="16" t="s">
        <v>11</v>
      </c>
      <c r="M43" s="16" t="s">
        <v>11</v>
      </c>
      <c r="N43" s="7"/>
    </row>
    <row r="44" spans="1:14" x14ac:dyDescent="0.3">
      <c r="A44" s="18"/>
      <c r="B44" s="16">
        <v>1986</v>
      </c>
      <c r="C44" s="16">
        <v>820</v>
      </c>
      <c r="D44" s="16" t="s">
        <v>11</v>
      </c>
      <c r="E44" s="17">
        <v>1648</v>
      </c>
      <c r="F44" s="16" t="s">
        <v>11</v>
      </c>
      <c r="G44" s="16">
        <v>608</v>
      </c>
      <c r="H44" s="16" t="s">
        <v>11</v>
      </c>
      <c r="I44" s="16">
        <v>591</v>
      </c>
      <c r="J44" s="16" t="s">
        <v>11</v>
      </c>
      <c r="K44" s="16" t="s">
        <v>11</v>
      </c>
      <c r="L44" s="16" t="s">
        <v>11</v>
      </c>
      <c r="M44" s="16" t="s">
        <v>11</v>
      </c>
      <c r="N44" s="7"/>
    </row>
    <row r="45" spans="1:14" x14ac:dyDescent="0.3">
      <c r="A45" s="18"/>
      <c r="B45" s="16">
        <v>1985</v>
      </c>
      <c r="C45" s="16">
        <v>0</v>
      </c>
      <c r="D45" s="16" t="s">
        <v>11</v>
      </c>
      <c r="E45" s="17">
        <v>1807</v>
      </c>
      <c r="F45" s="16" t="s">
        <v>11</v>
      </c>
      <c r="G45" s="16">
        <v>0</v>
      </c>
      <c r="H45" s="16" t="s">
        <v>11</v>
      </c>
      <c r="I45" s="16">
        <v>0</v>
      </c>
      <c r="J45" s="16" t="s">
        <v>11</v>
      </c>
      <c r="K45" s="16" t="s">
        <v>11</v>
      </c>
      <c r="L45" s="16" t="s">
        <v>11</v>
      </c>
      <c r="M45" s="16" t="s">
        <v>11</v>
      </c>
      <c r="N45" s="7"/>
    </row>
    <row r="46" spans="1:14" x14ac:dyDescent="0.3">
      <c r="A46" s="18"/>
      <c r="B46" s="16">
        <v>1984</v>
      </c>
      <c r="C46" s="16">
        <v>0</v>
      </c>
      <c r="D46" s="16" t="s">
        <v>11</v>
      </c>
      <c r="E46" s="16">
        <v>0</v>
      </c>
      <c r="F46" s="16" t="s">
        <v>11</v>
      </c>
      <c r="G46" s="16">
        <v>0</v>
      </c>
      <c r="H46" s="16" t="s">
        <v>11</v>
      </c>
      <c r="I46" s="16">
        <v>0</v>
      </c>
      <c r="J46" s="16" t="s">
        <v>11</v>
      </c>
      <c r="K46" s="16" t="s">
        <v>11</v>
      </c>
      <c r="L46" s="16" t="s">
        <v>11</v>
      </c>
      <c r="M46" s="16" t="s">
        <v>11</v>
      </c>
      <c r="N46" s="7"/>
    </row>
    <row r="47" spans="1:14" x14ac:dyDescent="0.3">
      <c r="A47" s="18"/>
      <c r="B47" s="16">
        <v>1983</v>
      </c>
      <c r="C47" s="16">
        <v>0</v>
      </c>
      <c r="D47" s="16" t="s">
        <v>11</v>
      </c>
      <c r="E47" s="16">
        <v>0</v>
      </c>
      <c r="F47" s="16" t="s">
        <v>11</v>
      </c>
      <c r="G47" s="16">
        <v>0</v>
      </c>
      <c r="H47" s="16" t="s">
        <v>11</v>
      </c>
      <c r="I47" s="17">
        <v>1349</v>
      </c>
      <c r="J47" s="16" t="s">
        <v>11</v>
      </c>
      <c r="K47" s="16" t="s">
        <v>11</v>
      </c>
      <c r="L47" s="16" t="s">
        <v>11</v>
      </c>
      <c r="M47" s="16" t="s">
        <v>11</v>
      </c>
      <c r="N47" s="7"/>
    </row>
    <row r="48" spans="1:14" x14ac:dyDescent="0.3">
      <c r="A48" s="18"/>
      <c r="B48" s="16">
        <v>1982</v>
      </c>
      <c r="C48" s="16">
        <v>0</v>
      </c>
      <c r="D48" s="16" t="s">
        <v>11</v>
      </c>
      <c r="E48" s="16">
        <v>0</v>
      </c>
      <c r="F48" s="16" t="s">
        <v>11</v>
      </c>
      <c r="G48" s="16">
        <v>0</v>
      </c>
      <c r="H48" s="16" t="s">
        <v>11</v>
      </c>
      <c r="I48" s="16">
        <v>0</v>
      </c>
      <c r="J48" s="16" t="s">
        <v>11</v>
      </c>
      <c r="K48" s="16" t="s">
        <v>11</v>
      </c>
      <c r="L48" s="16" t="s">
        <v>11</v>
      </c>
      <c r="M48" s="16" t="s">
        <v>11</v>
      </c>
      <c r="N48" s="7"/>
    </row>
    <row r="49" spans="1:14" x14ac:dyDescent="0.3">
      <c r="A49" s="18"/>
      <c r="B49" s="16">
        <v>1981</v>
      </c>
      <c r="C49" s="16">
        <v>0</v>
      </c>
      <c r="D49" s="16" t="s">
        <v>11</v>
      </c>
      <c r="E49" s="16">
        <v>0</v>
      </c>
      <c r="F49" s="16" t="s">
        <v>11</v>
      </c>
      <c r="G49" s="16">
        <v>545</v>
      </c>
      <c r="H49" s="16" t="s">
        <v>11</v>
      </c>
      <c r="I49" s="16">
        <v>87</v>
      </c>
      <c r="J49" s="16" t="s">
        <v>11</v>
      </c>
      <c r="K49" s="16" t="s">
        <v>11</v>
      </c>
      <c r="L49" s="16" t="s">
        <v>11</v>
      </c>
      <c r="M49" s="16" t="s">
        <v>11</v>
      </c>
      <c r="N49" s="7"/>
    </row>
    <row r="50" spans="1:14" x14ac:dyDescent="0.3">
      <c r="A50" s="18"/>
      <c r="B50" s="16">
        <v>1980</v>
      </c>
      <c r="C50" s="16">
        <v>383</v>
      </c>
      <c r="D50" s="16" t="s">
        <v>11</v>
      </c>
      <c r="E50" s="16">
        <v>0</v>
      </c>
      <c r="F50" s="16" t="s">
        <v>11</v>
      </c>
      <c r="G50" s="16">
        <v>0</v>
      </c>
      <c r="H50" s="16" t="s">
        <v>11</v>
      </c>
      <c r="I50" s="16">
        <v>179</v>
      </c>
      <c r="J50" s="16" t="s">
        <v>11</v>
      </c>
      <c r="K50" s="16" t="s">
        <v>11</v>
      </c>
      <c r="L50" s="16" t="s">
        <v>11</v>
      </c>
      <c r="M50" s="16" t="s">
        <v>11</v>
      </c>
      <c r="N50" s="7"/>
    </row>
    <row r="51" spans="1:14" x14ac:dyDescent="0.3">
      <c r="A51" s="18"/>
      <c r="B51" s="16">
        <v>1979</v>
      </c>
      <c r="C51" s="16">
        <v>0</v>
      </c>
      <c r="D51" s="16" t="s">
        <v>11</v>
      </c>
      <c r="E51" s="16">
        <v>0</v>
      </c>
      <c r="F51" s="16" t="s">
        <v>11</v>
      </c>
      <c r="G51" s="16">
        <v>566</v>
      </c>
      <c r="H51" s="16" t="s">
        <v>11</v>
      </c>
      <c r="I51" s="16">
        <v>308</v>
      </c>
      <c r="J51" s="16" t="s">
        <v>11</v>
      </c>
      <c r="K51" s="16" t="s">
        <v>11</v>
      </c>
      <c r="L51" s="16" t="s">
        <v>11</v>
      </c>
      <c r="M51" s="16" t="s">
        <v>11</v>
      </c>
      <c r="N51" s="7"/>
    </row>
    <row r="52" spans="1:14" x14ac:dyDescent="0.3">
      <c r="A52" s="18"/>
      <c r="B52" s="16">
        <v>1978</v>
      </c>
      <c r="C52" s="16">
        <v>0</v>
      </c>
      <c r="D52" s="16" t="s">
        <v>11</v>
      </c>
      <c r="E52" s="16">
        <v>0</v>
      </c>
      <c r="F52" s="16" t="s">
        <v>11</v>
      </c>
      <c r="G52" s="16">
        <v>0</v>
      </c>
      <c r="H52" s="16" t="s">
        <v>11</v>
      </c>
      <c r="I52" s="16">
        <v>0</v>
      </c>
      <c r="J52" s="16" t="s">
        <v>11</v>
      </c>
      <c r="K52" s="16" t="s">
        <v>11</v>
      </c>
      <c r="L52" s="16" t="s">
        <v>11</v>
      </c>
      <c r="M52" s="16" t="s">
        <v>11</v>
      </c>
      <c r="N52" s="7"/>
    </row>
    <row r="53" spans="1:14" x14ac:dyDescent="0.3">
      <c r="A53" s="18"/>
      <c r="B53" s="16">
        <v>1977</v>
      </c>
      <c r="C53" s="16">
        <v>304</v>
      </c>
      <c r="D53" s="16" t="s">
        <v>11</v>
      </c>
      <c r="E53" s="16">
        <v>0</v>
      </c>
      <c r="F53" s="16" t="s">
        <v>11</v>
      </c>
      <c r="G53" s="17">
        <v>1174</v>
      </c>
      <c r="H53" s="16" t="s">
        <v>11</v>
      </c>
      <c r="I53" s="16">
        <v>0</v>
      </c>
      <c r="J53" s="16" t="s">
        <v>11</v>
      </c>
      <c r="K53" s="16" t="s">
        <v>11</v>
      </c>
      <c r="L53" s="16" t="s">
        <v>11</v>
      </c>
      <c r="M53" s="16" t="s">
        <v>11</v>
      </c>
      <c r="N53" s="7"/>
    </row>
    <row r="54" spans="1:14" x14ac:dyDescent="0.3">
      <c r="A54" s="18"/>
      <c r="B54" s="16">
        <v>1976</v>
      </c>
      <c r="C54" s="16">
        <v>533</v>
      </c>
      <c r="D54" s="16" t="s">
        <v>11</v>
      </c>
      <c r="E54" s="16">
        <v>12</v>
      </c>
      <c r="F54" s="16" t="s">
        <v>11</v>
      </c>
      <c r="G54" s="16">
        <v>0</v>
      </c>
      <c r="H54" s="16" t="s">
        <v>11</v>
      </c>
      <c r="I54" s="16">
        <v>0</v>
      </c>
      <c r="J54" s="16" t="s">
        <v>11</v>
      </c>
      <c r="K54" s="16" t="s">
        <v>11</v>
      </c>
      <c r="L54" s="16" t="s">
        <v>11</v>
      </c>
      <c r="M54" s="16" t="s">
        <v>11</v>
      </c>
      <c r="N54" s="7"/>
    </row>
    <row r="55" spans="1:14" x14ac:dyDescent="0.3">
      <c r="A55" s="18"/>
      <c r="B55" s="16">
        <v>1975</v>
      </c>
      <c r="C55" s="16">
        <v>0</v>
      </c>
      <c r="D55" s="16" t="s">
        <v>11</v>
      </c>
      <c r="E55" s="16">
        <v>0</v>
      </c>
      <c r="F55" s="16" t="s">
        <v>11</v>
      </c>
      <c r="G55" s="16">
        <v>0</v>
      </c>
      <c r="H55" s="16" t="s">
        <v>11</v>
      </c>
      <c r="I55" s="16">
        <v>0</v>
      </c>
      <c r="J55" s="16" t="s">
        <v>11</v>
      </c>
      <c r="K55" s="16" t="s">
        <v>11</v>
      </c>
      <c r="L55" s="16" t="s">
        <v>11</v>
      </c>
      <c r="M55" s="16" t="s">
        <v>11</v>
      </c>
      <c r="N55" s="7"/>
    </row>
    <row r="56" spans="1:14" x14ac:dyDescent="0.3">
      <c r="A56" s="18"/>
      <c r="B56" s="16">
        <v>1974</v>
      </c>
      <c r="C56" s="16">
        <v>0</v>
      </c>
      <c r="D56" s="16" t="s">
        <v>11</v>
      </c>
      <c r="E56" s="16">
        <v>0</v>
      </c>
      <c r="F56" s="16" t="s">
        <v>11</v>
      </c>
      <c r="G56" s="16">
        <v>0</v>
      </c>
      <c r="H56" s="16" t="s">
        <v>11</v>
      </c>
      <c r="I56" s="16">
        <v>0</v>
      </c>
      <c r="J56" s="16" t="s">
        <v>11</v>
      </c>
      <c r="K56" s="16" t="s">
        <v>11</v>
      </c>
      <c r="L56" s="16" t="s">
        <v>11</v>
      </c>
      <c r="M56" s="16" t="s">
        <v>11</v>
      </c>
      <c r="N56" s="7"/>
    </row>
    <row r="57" spans="1:14" x14ac:dyDescent="0.3">
      <c r="A57" s="18"/>
      <c r="B57" s="16">
        <v>1973</v>
      </c>
      <c r="C57" s="16">
        <v>0</v>
      </c>
      <c r="D57" s="16" t="s">
        <v>11</v>
      </c>
      <c r="E57" s="16">
        <v>0</v>
      </c>
      <c r="F57" s="16" t="s">
        <v>11</v>
      </c>
      <c r="G57" s="16">
        <v>0</v>
      </c>
      <c r="H57" s="16" t="s">
        <v>11</v>
      </c>
      <c r="I57" s="16">
        <v>17</v>
      </c>
      <c r="J57" s="16" t="s">
        <v>11</v>
      </c>
      <c r="K57" s="16" t="s">
        <v>11</v>
      </c>
      <c r="L57" s="16" t="s">
        <v>11</v>
      </c>
      <c r="M57" s="16" t="s">
        <v>11</v>
      </c>
      <c r="N57" s="7"/>
    </row>
    <row r="58" spans="1:14" x14ac:dyDescent="0.3">
      <c r="A58" s="18"/>
      <c r="B58" s="16">
        <v>1972</v>
      </c>
      <c r="C58" s="16">
        <v>0</v>
      </c>
      <c r="D58" s="16" t="s">
        <v>11</v>
      </c>
      <c r="E58" s="17">
        <v>1195</v>
      </c>
      <c r="F58" s="16" t="s">
        <v>11</v>
      </c>
      <c r="G58" s="16">
        <v>0</v>
      </c>
      <c r="H58" s="16" t="s">
        <v>11</v>
      </c>
      <c r="I58" s="16">
        <v>208</v>
      </c>
      <c r="J58" s="16" t="s">
        <v>11</v>
      </c>
      <c r="K58" s="16" t="s">
        <v>11</v>
      </c>
      <c r="L58" s="16" t="s">
        <v>11</v>
      </c>
      <c r="M58" s="16" t="s">
        <v>11</v>
      </c>
      <c r="N58" s="7"/>
    </row>
    <row r="59" spans="1:14" x14ac:dyDescent="0.3">
      <c r="A59" s="18"/>
      <c r="B59" s="16">
        <v>1971</v>
      </c>
      <c r="C59" s="16">
        <v>0</v>
      </c>
      <c r="D59" s="16" t="s">
        <v>11</v>
      </c>
      <c r="E59" s="16">
        <v>0</v>
      </c>
      <c r="F59" s="16" t="s">
        <v>11</v>
      </c>
      <c r="G59" s="16">
        <v>0</v>
      </c>
      <c r="H59" s="16" t="s">
        <v>11</v>
      </c>
      <c r="I59" s="16">
        <v>0</v>
      </c>
      <c r="J59" s="16" t="s">
        <v>11</v>
      </c>
      <c r="K59" s="16" t="s">
        <v>11</v>
      </c>
      <c r="L59" s="16" t="s">
        <v>11</v>
      </c>
      <c r="M59" s="16" t="s">
        <v>11</v>
      </c>
      <c r="N59" s="7"/>
    </row>
    <row r="60" spans="1:14" x14ac:dyDescent="0.3">
      <c r="A60" s="18"/>
      <c r="B60" s="16">
        <v>1970</v>
      </c>
      <c r="C60" s="16">
        <v>0</v>
      </c>
      <c r="D60" s="16" t="s">
        <v>11</v>
      </c>
      <c r="E60" s="16">
        <v>0</v>
      </c>
      <c r="F60" s="16" t="s">
        <v>11</v>
      </c>
      <c r="G60" s="16">
        <v>0</v>
      </c>
      <c r="H60" s="16" t="s">
        <v>11</v>
      </c>
      <c r="I60" s="16">
        <v>0</v>
      </c>
      <c r="J60" s="16" t="s">
        <v>11</v>
      </c>
      <c r="K60" s="16" t="s">
        <v>11</v>
      </c>
      <c r="L60" s="16" t="s">
        <v>11</v>
      </c>
      <c r="M60" s="16" t="s">
        <v>11</v>
      </c>
      <c r="N60" s="7"/>
    </row>
    <row r="61" spans="1:14" x14ac:dyDescent="0.3">
      <c r="A61" s="18"/>
      <c r="B61" s="16">
        <v>1969</v>
      </c>
      <c r="C61" s="17">
        <v>1365</v>
      </c>
      <c r="D61" s="16" t="s">
        <v>11</v>
      </c>
      <c r="E61" s="16">
        <v>354</v>
      </c>
      <c r="F61" s="16" t="s">
        <v>11</v>
      </c>
      <c r="G61" s="16">
        <v>0</v>
      </c>
      <c r="H61" s="16" t="s">
        <v>11</v>
      </c>
      <c r="I61" s="16">
        <v>0</v>
      </c>
      <c r="J61" s="16" t="s">
        <v>11</v>
      </c>
      <c r="K61" s="16" t="s">
        <v>11</v>
      </c>
      <c r="L61" s="16" t="s">
        <v>11</v>
      </c>
      <c r="M61" s="16" t="s">
        <v>11</v>
      </c>
      <c r="N61" s="7"/>
    </row>
    <row r="62" spans="1:14" x14ac:dyDescent="0.3">
      <c r="A62" s="18"/>
      <c r="B62" s="16">
        <v>1968</v>
      </c>
      <c r="C62" s="17">
        <v>1386</v>
      </c>
      <c r="D62" s="16" t="s">
        <v>11</v>
      </c>
      <c r="E62" s="17">
        <v>1182</v>
      </c>
      <c r="F62" s="16" t="s">
        <v>11</v>
      </c>
      <c r="G62" s="16">
        <v>71</v>
      </c>
      <c r="H62" s="16" t="s">
        <v>11</v>
      </c>
      <c r="I62" s="16">
        <v>0</v>
      </c>
      <c r="J62" s="16" t="s">
        <v>11</v>
      </c>
      <c r="K62" s="16" t="s">
        <v>11</v>
      </c>
      <c r="L62" s="16" t="s">
        <v>11</v>
      </c>
      <c r="M62" s="16" t="s">
        <v>11</v>
      </c>
      <c r="N62" s="7"/>
    </row>
    <row r="63" spans="1:14" x14ac:dyDescent="0.3">
      <c r="A63" s="18"/>
      <c r="B63" s="16">
        <v>1967</v>
      </c>
      <c r="C63" s="16">
        <v>71</v>
      </c>
      <c r="D63" s="16" t="s">
        <v>11</v>
      </c>
      <c r="E63" s="17">
        <v>2418</v>
      </c>
      <c r="F63" s="16" t="s">
        <v>11</v>
      </c>
      <c r="G63" s="16">
        <v>0</v>
      </c>
      <c r="H63" s="16" t="s">
        <v>11</v>
      </c>
      <c r="I63" s="16">
        <v>0</v>
      </c>
      <c r="J63" s="16" t="s">
        <v>11</v>
      </c>
      <c r="K63" s="16" t="s">
        <v>11</v>
      </c>
      <c r="L63" s="16" t="s">
        <v>11</v>
      </c>
      <c r="M63" s="16" t="s">
        <v>11</v>
      </c>
      <c r="N63" s="7"/>
    </row>
    <row r="64" spans="1:14" x14ac:dyDescent="0.3">
      <c r="A64" s="18"/>
      <c r="B64" s="16">
        <v>1966</v>
      </c>
      <c r="C64" s="16">
        <v>0</v>
      </c>
      <c r="D64" s="16" t="s">
        <v>11</v>
      </c>
      <c r="E64" s="16">
        <v>0</v>
      </c>
      <c r="F64" s="16" t="s">
        <v>11</v>
      </c>
      <c r="G64" s="16">
        <v>0</v>
      </c>
      <c r="H64" s="16" t="s">
        <v>11</v>
      </c>
      <c r="I64" s="16">
        <v>0</v>
      </c>
      <c r="J64" s="16" t="s">
        <v>11</v>
      </c>
      <c r="K64" s="16" t="s">
        <v>11</v>
      </c>
      <c r="L64" s="16" t="s">
        <v>11</v>
      </c>
      <c r="M64" s="16" t="s">
        <v>11</v>
      </c>
      <c r="N64" s="7"/>
    </row>
    <row r="65" spans="1:14" x14ac:dyDescent="0.3">
      <c r="A65" s="18"/>
      <c r="B65" s="16">
        <v>1965</v>
      </c>
      <c r="C65" s="16">
        <v>0</v>
      </c>
      <c r="D65" s="16" t="s">
        <v>11</v>
      </c>
      <c r="E65" s="16">
        <v>0</v>
      </c>
      <c r="F65" s="16" t="s">
        <v>11</v>
      </c>
      <c r="G65" s="16">
        <v>0</v>
      </c>
      <c r="H65" s="16" t="s">
        <v>11</v>
      </c>
      <c r="I65" s="16">
        <v>0</v>
      </c>
      <c r="J65" s="16" t="s">
        <v>11</v>
      </c>
      <c r="K65" s="16" t="s">
        <v>11</v>
      </c>
      <c r="L65" s="16" t="s">
        <v>11</v>
      </c>
      <c r="M65" s="16" t="s">
        <v>11</v>
      </c>
      <c r="N65" s="7"/>
    </row>
    <row r="66" spans="1:14" x14ac:dyDescent="0.3">
      <c r="A66" s="18"/>
      <c r="B66" s="16">
        <v>1964</v>
      </c>
      <c r="C66" s="16">
        <v>0</v>
      </c>
      <c r="D66" s="16" t="s">
        <v>11</v>
      </c>
      <c r="E66" s="16">
        <v>0</v>
      </c>
      <c r="F66" s="16" t="s">
        <v>11</v>
      </c>
      <c r="G66" s="16">
        <v>0</v>
      </c>
      <c r="H66" s="16" t="s">
        <v>11</v>
      </c>
      <c r="I66" s="16">
        <v>0</v>
      </c>
      <c r="J66" s="16" t="s">
        <v>11</v>
      </c>
      <c r="K66" s="16" t="s">
        <v>11</v>
      </c>
      <c r="L66" s="16" t="s">
        <v>11</v>
      </c>
      <c r="M66" s="16" t="s">
        <v>11</v>
      </c>
      <c r="N66" s="7"/>
    </row>
    <row r="67" spans="1:14" x14ac:dyDescent="0.3">
      <c r="A67" s="18"/>
      <c r="B67" s="16">
        <v>1963</v>
      </c>
      <c r="C67" s="16">
        <v>0</v>
      </c>
      <c r="D67" s="16" t="s">
        <v>11</v>
      </c>
      <c r="E67" s="17">
        <v>1099</v>
      </c>
      <c r="F67" s="16" t="s">
        <v>11</v>
      </c>
      <c r="G67" s="16">
        <v>0</v>
      </c>
      <c r="H67" s="16" t="s">
        <v>11</v>
      </c>
      <c r="I67" s="16">
        <v>0</v>
      </c>
      <c r="J67" s="16" t="s">
        <v>11</v>
      </c>
      <c r="K67" s="16" t="s">
        <v>11</v>
      </c>
      <c r="L67" s="16" t="s">
        <v>11</v>
      </c>
      <c r="M67" s="16" t="s">
        <v>11</v>
      </c>
      <c r="N67" s="7"/>
    </row>
    <row r="68" spans="1:14" x14ac:dyDescent="0.3">
      <c r="A68" s="18"/>
      <c r="B68" s="16">
        <v>1962</v>
      </c>
      <c r="C68" s="16">
        <v>0</v>
      </c>
      <c r="D68" s="16" t="s">
        <v>11</v>
      </c>
      <c r="E68" s="16">
        <v>0</v>
      </c>
      <c r="F68" s="16" t="s">
        <v>11</v>
      </c>
      <c r="G68" s="16">
        <v>83</v>
      </c>
      <c r="H68" s="16" t="s">
        <v>11</v>
      </c>
      <c r="I68" s="16">
        <v>483</v>
      </c>
      <c r="J68" s="16" t="s">
        <v>11</v>
      </c>
      <c r="K68" s="16" t="s">
        <v>11</v>
      </c>
      <c r="L68" s="16" t="s">
        <v>11</v>
      </c>
      <c r="M68" s="16" t="s">
        <v>11</v>
      </c>
      <c r="N68" s="7"/>
    </row>
    <row r="69" spans="1:14" x14ac:dyDescent="0.3">
      <c r="A69" s="18"/>
      <c r="B69" s="16">
        <v>1961</v>
      </c>
      <c r="C69" s="16">
        <v>0</v>
      </c>
      <c r="D69" s="16" t="s">
        <v>11</v>
      </c>
      <c r="E69" s="16">
        <v>0</v>
      </c>
      <c r="F69" s="16" t="s">
        <v>11</v>
      </c>
      <c r="G69" s="16">
        <v>0</v>
      </c>
      <c r="H69" s="16" t="s">
        <v>11</v>
      </c>
      <c r="I69" s="16">
        <v>0</v>
      </c>
      <c r="J69" s="16" t="s">
        <v>11</v>
      </c>
      <c r="K69" s="16" t="s">
        <v>11</v>
      </c>
      <c r="L69" s="16" t="s">
        <v>11</v>
      </c>
      <c r="M69" s="16" t="s">
        <v>11</v>
      </c>
      <c r="N69" s="7"/>
    </row>
    <row r="70" spans="1:14" x14ac:dyDescent="0.3">
      <c r="A70" s="18"/>
      <c r="B70" s="16">
        <v>1960</v>
      </c>
      <c r="C70" s="16">
        <v>0</v>
      </c>
      <c r="D70" s="16" t="s">
        <v>11</v>
      </c>
      <c r="E70" s="16">
        <v>0</v>
      </c>
      <c r="F70" s="16" t="s">
        <v>11</v>
      </c>
      <c r="G70" s="16">
        <v>283</v>
      </c>
      <c r="H70" s="16" t="s">
        <v>11</v>
      </c>
      <c r="I70" s="16">
        <v>0</v>
      </c>
      <c r="J70" s="16" t="s">
        <v>11</v>
      </c>
      <c r="K70" s="16" t="s">
        <v>11</v>
      </c>
      <c r="L70" s="16" t="s">
        <v>11</v>
      </c>
      <c r="M70" s="16" t="s">
        <v>11</v>
      </c>
      <c r="N70" s="7"/>
    </row>
    <row r="71" spans="1:14" x14ac:dyDescent="0.3">
      <c r="A71" s="18"/>
      <c r="B71" s="16">
        <v>1959</v>
      </c>
      <c r="C71" s="16">
        <v>0</v>
      </c>
      <c r="D71" s="16" t="s">
        <v>11</v>
      </c>
      <c r="E71" s="16">
        <v>0</v>
      </c>
      <c r="F71" s="16" t="s">
        <v>11</v>
      </c>
      <c r="G71" s="16">
        <v>0</v>
      </c>
      <c r="H71" s="16" t="s">
        <v>11</v>
      </c>
      <c r="I71" s="16">
        <v>0</v>
      </c>
      <c r="J71" s="16" t="s">
        <v>11</v>
      </c>
      <c r="K71" s="16" t="s">
        <v>11</v>
      </c>
      <c r="L71" s="16" t="s">
        <v>11</v>
      </c>
      <c r="M71" s="16" t="s">
        <v>11</v>
      </c>
      <c r="N71" s="7"/>
    </row>
    <row r="72" spans="1:14" x14ac:dyDescent="0.3">
      <c r="A72" s="18"/>
      <c r="B72" s="16">
        <v>1958</v>
      </c>
      <c r="C72" s="16">
        <v>225</v>
      </c>
      <c r="D72" s="16" t="s">
        <v>11</v>
      </c>
      <c r="E72" s="16">
        <v>0</v>
      </c>
      <c r="F72" s="16" t="s">
        <v>11</v>
      </c>
      <c r="G72" s="16">
        <v>0</v>
      </c>
      <c r="H72" s="16" t="s">
        <v>11</v>
      </c>
      <c r="I72" s="16">
        <v>0</v>
      </c>
      <c r="J72" s="16" t="s">
        <v>11</v>
      </c>
      <c r="K72" s="16" t="s">
        <v>11</v>
      </c>
      <c r="L72" s="16" t="s">
        <v>11</v>
      </c>
      <c r="M72" s="16" t="s">
        <v>11</v>
      </c>
      <c r="N72" s="7"/>
    </row>
    <row r="73" spans="1:14" x14ac:dyDescent="0.3">
      <c r="A73" s="18"/>
      <c r="B73" s="16">
        <v>1957</v>
      </c>
      <c r="C73" s="17">
        <v>1091</v>
      </c>
      <c r="D73" s="16" t="s">
        <v>11</v>
      </c>
      <c r="E73" s="16">
        <v>0</v>
      </c>
      <c r="F73" s="16" t="s">
        <v>11</v>
      </c>
      <c r="G73" s="16">
        <v>0</v>
      </c>
      <c r="H73" s="16" t="s">
        <v>11</v>
      </c>
      <c r="I73" s="17">
        <v>1111</v>
      </c>
      <c r="J73" s="16" t="s">
        <v>11</v>
      </c>
      <c r="K73" s="16" t="s">
        <v>11</v>
      </c>
      <c r="L73" s="16" t="s">
        <v>11</v>
      </c>
      <c r="M73" s="16" t="s">
        <v>11</v>
      </c>
      <c r="N73" s="7"/>
    </row>
    <row r="74" spans="1:14" x14ac:dyDescent="0.3">
      <c r="A74" s="18"/>
      <c r="B74" s="16">
        <v>1956</v>
      </c>
      <c r="C74" s="16">
        <v>0</v>
      </c>
      <c r="D74" s="16" t="s">
        <v>11</v>
      </c>
      <c r="E74" s="16">
        <v>0</v>
      </c>
      <c r="F74" s="16" t="s">
        <v>11</v>
      </c>
      <c r="G74" s="16">
        <v>570</v>
      </c>
      <c r="H74" s="16" t="s">
        <v>11</v>
      </c>
      <c r="I74" s="16">
        <v>0</v>
      </c>
      <c r="J74" s="16" t="s">
        <v>11</v>
      </c>
      <c r="K74" s="16" t="s">
        <v>11</v>
      </c>
      <c r="L74" s="16" t="s">
        <v>11</v>
      </c>
      <c r="M74" s="16" t="s">
        <v>11</v>
      </c>
      <c r="N74" s="7"/>
    </row>
    <row r="75" spans="1:14" x14ac:dyDescent="0.3">
      <c r="A75" s="18"/>
      <c r="B75" s="16">
        <v>1955</v>
      </c>
      <c r="C75" s="16">
        <v>0</v>
      </c>
      <c r="D75" s="16" t="s">
        <v>11</v>
      </c>
      <c r="E75" s="16">
        <v>54</v>
      </c>
      <c r="F75" s="16" t="s">
        <v>11</v>
      </c>
      <c r="G75" s="16">
        <v>0</v>
      </c>
      <c r="H75" s="16" t="s">
        <v>11</v>
      </c>
      <c r="I75" s="16">
        <v>0</v>
      </c>
      <c r="J75" s="16" t="s">
        <v>11</v>
      </c>
      <c r="K75" s="16" t="s">
        <v>11</v>
      </c>
      <c r="L75" s="16" t="s">
        <v>11</v>
      </c>
      <c r="M75" s="16" t="s">
        <v>11</v>
      </c>
      <c r="N75" s="7"/>
    </row>
    <row r="76" spans="1:14" x14ac:dyDescent="0.3">
      <c r="A76" s="18"/>
      <c r="B76" s="16">
        <v>1954</v>
      </c>
      <c r="C76" s="17">
        <v>2306</v>
      </c>
      <c r="D76" s="16" t="s">
        <v>11</v>
      </c>
      <c r="E76" s="16">
        <v>966</v>
      </c>
      <c r="F76" s="16" t="s">
        <v>11</v>
      </c>
      <c r="G76" s="17">
        <v>1919</v>
      </c>
      <c r="H76" s="16" t="s">
        <v>11</v>
      </c>
      <c r="I76" s="16">
        <v>100</v>
      </c>
      <c r="J76" s="16" t="s">
        <v>11</v>
      </c>
      <c r="K76" s="16" t="s">
        <v>11</v>
      </c>
      <c r="L76" s="16" t="s">
        <v>11</v>
      </c>
      <c r="M76" s="16" t="s">
        <v>11</v>
      </c>
      <c r="N76" s="7"/>
    </row>
    <row r="77" spans="1:14" x14ac:dyDescent="0.3">
      <c r="A77" s="18"/>
      <c r="B77" s="16">
        <v>1953</v>
      </c>
      <c r="C77" s="16">
        <v>0</v>
      </c>
      <c r="D77" s="16" t="s">
        <v>11</v>
      </c>
      <c r="E77" s="16">
        <v>0</v>
      </c>
      <c r="F77" s="16" t="s">
        <v>11</v>
      </c>
      <c r="G77" s="16">
        <v>0</v>
      </c>
      <c r="H77" s="16" t="s">
        <v>11</v>
      </c>
      <c r="I77" s="16">
        <v>0</v>
      </c>
      <c r="J77" s="16" t="s">
        <v>11</v>
      </c>
      <c r="K77" s="16" t="s">
        <v>11</v>
      </c>
      <c r="L77" s="16" t="s">
        <v>11</v>
      </c>
      <c r="M77" s="16" t="s">
        <v>11</v>
      </c>
      <c r="N77" s="7"/>
    </row>
    <row r="78" spans="1:14" x14ac:dyDescent="0.3">
      <c r="A78" s="18"/>
      <c r="B78" s="16">
        <v>1952</v>
      </c>
      <c r="C78" s="16">
        <v>154</v>
      </c>
      <c r="D78" s="16" t="s">
        <v>11</v>
      </c>
      <c r="E78" s="16">
        <v>0</v>
      </c>
      <c r="F78" s="16" t="s">
        <v>11</v>
      </c>
      <c r="G78" s="16">
        <v>0</v>
      </c>
      <c r="H78" s="16" t="s">
        <v>11</v>
      </c>
      <c r="I78" s="16">
        <v>337</v>
      </c>
      <c r="J78" s="16" t="s">
        <v>11</v>
      </c>
      <c r="K78" s="16" t="s">
        <v>11</v>
      </c>
      <c r="L78" s="16" t="s">
        <v>11</v>
      </c>
      <c r="M78" s="16" t="s">
        <v>11</v>
      </c>
      <c r="N78" s="7"/>
    </row>
    <row r="79" spans="1:14" x14ac:dyDescent="0.3">
      <c r="A79" s="18"/>
      <c r="B79" s="16">
        <v>1951</v>
      </c>
      <c r="C79" s="17">
        <v>1906</v>
      </c>
      <c r="D79" s="16" t="s">
        <v>11</v>
      </c>
      <c r="E79" s="16">
        <v>0</v>
      </c>
      <c r="F79" s="16" t="s">
        <v>11</v>
      </c>
      <c r="G79" s="16">
        <v>370</v>
      </c>
      <c r="H79" s="16" t="s">
        <v>11</v>
      </c>
      <c r="I79" s="16">
        <v>0</v>
      </c>
      <c r="J79" s="16" t="s">
        <v>11</v>
      </c>
      <c r="K79" s="16" t="s">
        <v>11</v>
      </c>
      <c r="L79" s="16" t="s">
        <v>11</v>
      </c>
      <c r="M79" s="16" t="s">
        <v>11</v>
      </c>
      <c r="N79" s="7"/>
    </row>
    <row r="80" spans="1:14" x14ac:dyDescent="0.3">
      <c r="A80" s="18"/>
      <c r="B80" s="16">
        <v>1950</v>
      </c>
      <c r="C80" s="17">
        <v>1153</v>
      </c>
      <c r="D80" s="16" t="s">
        <v>11</v>
      </c>
      <c r="E80" s="16">
        <v>0</v>
      </c>
      <c r="F80" s="16" t="s">
        <v>11</v>
      </c>
      <c r="G80" s="16">
        <v>0</v>
      </c>
      <c r="H80" s="16" t="s">
        <v>11</v>
      </c>
      <c r="I80" s="16">
        <v>0</v>
      </c>
      <c r="J80" s="16" t="s">
        <v>11</v>
      </c>
      <c r="K80" s="16" t="s">
        <v>11</v>
      </c>
      <c r="L80" s="16" t="s">
        <v>11</v>
      </c>
      <c r="M80" s="16" t="s">
        <v>11</v>
      </c>
      <c r="N80" s="7"/>
    </row>
    <row r="81" spans="2:13" x14ac:dyDescent="0.3">
      <c r="B81" s="6"/>
      <c r="C81" s="6"/>
      <c r="D81" s="6"/>
      <c r="E81" s="6"/>
      <c r="F81" s="6"/>
      <c r="G81" s="6"/>
      <c r="H81" s="6"/>
      <c r="I81" s="6"/>
      <c r="J81" s="6"/>
      <c r="K81" s="6"/>
      <c r="L81" s="6"/>
      <c r="M81" s="6"/>
    </row>
    <row r="110" spans="25:28" x14ac:dyDescent="0.3">
      <c r="AA110" s="2">
        <f>(COUNT(AB111:AB176)/COUNT(Z111:Z176))*100</f>
        <v>57.575757575757578</v>
      </c>
      <c r="AB110" s="1">
        <f>COUNT(AB111:AB176)</f>
        <v>38</v>
      </c>
    </row>
    <row r="111" spans="25:28" x14ac:dyDescent="0.3">
      <c r="Y111" s="4">
        <f t="shared" ref="Y111:Y142" si="1">SUM(C15:M15)-$D$5</f>
        <v>-512</v>
      </c>
      <c r="Z111" s="3">
        <f t="shared" ref="Z111:Z142" si="2">Y111/$D$4</f>
        <v>-2.048</v>
      </c>
      <c r="AB111" s="1" t="str">
        <f>IF(Z111&gt;0,1,"")</f>
        <v/>
      </c>
    </row>
    <row r="112" spans="25:28" x14ac:dyDescent="0.3">
      <c r="Y112" s="4">
        <f t="shared" si="1"/>
        <v>80</v>
      </c>
      <c r="Z112" s="3">
        <f t="shared" si="2"/>
        <v>0.32</v>
      </c>
      <c r="AB112" s="1" t="str">
        <f>IF(Z113&gt;0,1,"")</f>
        <v/>
      </c>
    </row>
    <row r="113" spans="25:29" x14ac:dyDescent="0.3">
      <c r="Y113" s="4">
        <f t="shared" si="1"/>
        <v>-512</v>
      </c>
      <c r="Z113" s="3">
        <f t="shared" si="2"/>
        <v>-2.048</v>
      </c>
      <c r="AB113" s="1">
        <f>IF(Z114&gt;0,1,"")</f>
        <v>1</v>
      </c>
      <c r="AC113" s="3">
        <f>AVERAGE(Z111:Z130)</f>
        <v>2.3677999999999995</v>
      </c>
    </row>
    <row r="114" spans="25:29" x14ac:dyDescent="0.3">
      <c r="Y114" s="4">
        <f t="shared" si="1"/>
        <v>1494</v>
      </c>
      <c r="Z114" s="3">
        <f t="shared" si="2"/>
        <v>5.976</v>
      </c>
      <c r="AB114" s="1">
        <f>IF(Z115&gt;0,1,"")</f>
        <v>1</v>
      </c>
      <c r="AC114" s="3">
        <f>AVERAGE(Z111:Z140)</f>
        <v>2.6502666666666661</v>
      </c>
    </row>
    <row r="115" spans="25:29" x14ac:dyDescent="0.3">
      <c r="Y115" s="4">
        <f t="shared" si="1"/>
        <v>1037</v>
      </c>
      <c r="Z115" s="3">
        <f t="shared" si="2"/>
        <v>4.1479999999999997</v>
      </c>
    </row>
    <row r="116" spans="25:29" x14ac:dyDescent="0.3">
      <c r="Y116" s="4">
        <f t="shared" si="1"/>
        <v>1503</v>
      </c>
      <c r="Z116" s="3">
        <f t="shared" si="2"/>
        <v>6.0119999999999996</v>
      </c>
      <c r="AB116" s="1">
        <f t="shared" ref="AB116:AB117" si="3">IF(Z116&gt;0,1,"")</f>
        <v>1</v>
      </c>
    </row>
    <row r="117" spans="25:29" x14ac:dyDescent="0.3">
      <c r="Y117" s="4">
        <f t="shared" si="1"/>
        <v>1257</v>
      </c>
      <c r="Z117" s="3">
        <f t="shared" si="2"/>
        <v>5.0279999999999996</v>
      </c>
      <c r="AB117" s="1">
        <f t="shared" si="3"/>
        <v>1</v>
      </c>
    </row>
    <row r="118" spans="25:29" x14ac:dyDescent="0.3">
      <c r="Y118" s="4">
        <f t="shared" si="1"/>
        <v>433</v>
      </c>
      <c r="Z118" s="3">
        <f t="shared" si="2"/>
        <v>1.732</v>
      </c>
      <c r="AB118" s="1">
        <f t="shared" ref="AB118:AB176" si="4">IF(Z118&gt;0,1,"")</f>
        <v>1</v>
      </c>
    </row>
    <row r="119" spans="25:29" x14ac:dyDescent="0.3">
      <c r="Y119" s="4">
        <f t="shared" si="1"/>
        <v>2251</v>
      </c>
      <c r="Z119" s="3">
        <f t="shared" si="2"/>
        <v>9.0039999999999996</v>
      </c>
      <c r="AB119" s="1">
        <f t="shared" si="4"/>
        <v>1</v>
      </c>
    </row>
    <row r="120" spans="25:29" x14ac:dyDescent="0.3">
      <c r="Y120" s="4">
        <f t="shared" si="1"/>
        <v>1253</v>
      </c>
      <c r="Z120" s="3">
        <f t="shared" si="2"/>
        <v>5.0119999999999996</v>
      </c>
      <c r="AB120" s="1">
        <f t="shared" si="4"/>
        <v>1</v>
      </c>
    </row>
    <row r="121" spans="25:29" x14ac:dyDescent="0.3">
      <c r="Y121" s="4">
        <f t="shared" si="1"/>
        <v>-296</v>
      </c>
      <c r="Z121" s="3">
        <f t="shared" si="2"/>
        <v>-1.1839999999999999</v>
      </c>
      <c r="AB121" s="1" t="str">
        <f>IF(Z121&gt;0,1,"")</f>
        <v/>
      </c>
    </row>
    <row r="122" spans="25:29" x14ac:dyDescent="0.3">
      <c r="Y122" s="4">
        <f t="shared" si="1"/>
        <v>1798</v>
      </c>
      <c r="Z122" s="3">
        <f t="shared" si="2"/>
        <v>7.1920000000000002</v>
      </c>
      <c r="AB122" s="1">
        <f t="shared" si="4"/>
        <v>1</v>
      </c>
    </row>
    <row r="123" spans="25:29" x14ac:dyDescent="0.3">
      <c r="Y123" s="4">
        <f t="shared" si="1"/>
        <v>-512</v>
      </c>
      <c r="Z123" s="3">
        <f t="shared" si="2"/>
        <v>-2.048</v>
      </c>
      <c r="AB123" s="1" t="str">
        <f t="shared" si="4"/>
        <v/>
      </c>
    </row>
    <row r="124" spans="25:29" x14ac:dyDescent="0.3">
      <c r="Y124" s="4">
        <f t="shared" si="1"/>
        <v>558</v>
      </c>
      <c r="Z124" s="3">
        <f t="shared" si="2"/>
        <v>2.2320000000000002</v>
      </c>
      <c r="AB124" s="1">
        <f t="shared" si="4"/>
        <v>1</v>
      </c>
    </row>
    <row r="125" spans="25:29" x14ac:dyDescent="0.3">
      <c r="Y125" s="4">
        <f t="shared" si="1"/>
        <v>1083</v>
      </c>
      <c r="Z125" s="3">
        <f t="shared" si="2"/>
        <v>4.3319999999999999</v>
      </c>
      <c r="AB125" s="1">
        <f t="shared" si="4"/>
        <v>1</v>
      </c>
    </row>
    <row r="126" spans="25:29" x14ac:dyDescent="0.3">
      <c r="Y126" s="4">
        <f t="shared" si="1"/>
        <v>1719</v>
      </c>
      <c r="Z126" s="3">
        <f t="shared" si="2"/>
        <v>6.8760000000000003</v>
      </c>
      <c r="AB126" s="1">
        <f t="shared" si="4"/>
        <v>1</v>
      </c>
    </row>
    <row r="127" spans="25:29" x14ac:dyDescent="0.3">
      <c r="Y127" s="4">
        <f t="shared" si="1"/>
        <v>387</v>
      </c>
      <c r="Z127" s="3">
        <f t="shared" si="2"/>
        <v>1.548</v>
      </c>
      <c r="AB127" s="1">
        <f t="shared" si="4"/>
        <v>1</v>
      </c>
    </row>
    <row r="128" spans="25:29" x14ac:dyDescent="0.3">
      <c r="Y128" s="4">
        <f t="shared" si="1"/>
        <v>-487</v>
      </c>
      <c r="Z128" s="3">
        <f t="shared" si="2"/>
        <v>-1.948</v>
      </c>
      <c r="AB128" s="1" t="str">
        <f t="shared" si="4"/>
        <v/>
      </c>
    </row>
    <row r="129" spans="25:28" x14ac:dyDescent="0.3">
      <c r="Y129" s="4">
        <f t="shared" si="1"/>
        <v>-250</v>
      </c>
      <c r="Z129" s="3">
        <f t="shared" si="2"/>
        <v>-1</v>
      </c>
      <c r="AB129" s="1" t="str">
        <f t="shared" si="4"/>
        <v/>
      </c>
    </row>
    <row r="130" spans="25:28" x14ac:dyDescent="0.3">
      <c r="Y130" s="4">
        <f t="shared" si="1"/>
        <v>-445</v>
      </c>
      <c r="Z130" s="3">
        <f t="shared" si="2"/>
        <v>-1.78</v>
      </c>
      <c r="AB130" s="1" t="str">
        <f t="shared" si="4"/>
        <v/>
      </c>
    </row>
    <row r="131" spans="25:28" x14ac:dyDescent="0.3">
      <c r="Y131" s="4">
        <f t="shared" si="1"/>
        <v>478</v>
      </c>
      <c r="Z131" s="3">
        <f t="shared" si="2"/>
        <v>1.9119999999999999</v>
      </c>
      <c r="AB131" s="1">
        <f>IF(Z131&gt;0,1,"")</f>
        <v>1</v>
      </c>
    </row>
    <row r="132" spans="25:28" x14ac:dyDescent="0.3">
      <c r="Y132" s="4">
        <f t="shared" si="1"/>
        <v>-362</v>
      </c>
      <c r="Z132" s="3">
        <f t="shared" si="2"/>
        <v>-1.448</v>
      </c>
      <c r="AB132" s="1" t="str">
        <f t="shared" si="4"/>
        <v/>
      </c>
    </row>
    <row r="133" spans="25:28" x14ac:dyDescent="0.3">
      <c r="Y133" s="4">
        <f t="shared" si="1"/>
        <v>2169</v>
      </c>
      <c r="Z133" s="3">
        <f t="shared" si="2"/>
        <v>8.6760000000000002</v>
      </c>
      <c r="AB133" s="1">
        <f t="shared" si="4"/>
        <v>1</v>
      </c>
    </row>
    <row r="134" spans="25:28" x14ac:dyDescent="0.3">
      <c r="Y134" s="4">
        <f t="shared" si="1"/>
        <v>445</v>
      </c>
      <c r="Z134" s="3">
        <f t="shared" si="2"/>
        <v>1.78</v>
      </c>
      <c r="AB134" s="1">
        <f t="shared" si="4"/>
        <v>1</v>
      </c>
    </row>
    <row r="135" spans="25:28" x14ac:dyDescent="0.3">
      <c r="Y135" s="4">
        <f t="shared" si="1"/>
        <v>-512</v>
      </c>
      <c r="Z135" s="3">
        <f t="shared" si="2"/>
        <v>-2.048</v>
      </c>
      <c r="AB135" s="1" t="str">
        <f t="shared" si="4"/>
        <v/>
      </c>
    </row>
    <row r="136" spans="25:28" x14ac:dyDescent="0.3">
      <c r="Y136" s="4">
        <f t="shared" si="1"/>
        <v>42</v>
      </c>
      <c r="Z136" s="3">
        <f t="shared" si="2"/>
        <v>0.16800000000000001</v>
      </c>
      <c r="AB136" s="1">
        <f t="shared" si="4"/>
        <v>1</v>
      </c>
    </row>
    <row r="137" spans="25:28" x14ac:dyDescent="0.3">
      <c r="Y137" s="4">
        <f t="shared" si="1"/>
        <v>491</v>
      </c>
      <c r="Z137" s="3">
        <f t="shared" si="2"/>
        <v>1.964</v>
      </c>
      <c r="AB137" s="1">
        <f t="shared" si="4"/>
        <v>1</v>
      </c>
    </row>
    <row r="138" spans="25:28" x14ac:dyDescent="0.3">
      <c r="Y138" s="4">
        <f t="shared" si="1"/>
        <v>1711</v>
      </c>
      <c r="Z138" s="3">
        <f t="shared" si="2"/>
        <v>6.8440000000000003</v>
      </c>
      <c r="AB138" s="1">
        <f t="shared" si="4"/>
        <v>1</v>
      </c>
    </row>
    <row r="139" spans="25:28" x14ac:dyDescent="0.3">
      <c r="Y139" s="4">
        <f t="shared" si="1"/>
        <v>421</v>
      </c>
      <c r="Z139" s="3">
        <f t="shared" si="2"/>
        <v>1.6839999999999999</v>
      </c>
      <c r="AB139" s="1">
        <f t="shared" si="4"/>
        <v>1</v>
      </c>
    </row>
    <row r="140" spans="25:28" x14ac:dyDescent="0.3">
      <c r="Y140" s="4">
        <f t="shared" si="1"/>
        <v>3155</v>
      </c>
      <c r="Z140" s="3">
        <f t="shared" si="2"/>
        <v>12.62</v>
      </c>
      <c r="AB140" s="1">
        <f t="shared" si="4"/>
        <v>1</v>
      </c>
    </row>
    <row r="141" spans="25:28" x14ac:dyDescent="0.3">
      <c r="Y141" s="4">
        <f t="shared" si="1"/>
        <v>1295</v>
      </c>
      <c r="Z141" s="3">
        <f t="shared" si="2"/>
        <v>5.18</v>
      </c>
      <c r="AB141" s="1">
        <f t="shared" si="4"/>
        <v>1</v>
      </c>
    </row>
    <row r="142" spans="25:28" x14ac:dyDescent="0.3">
      <c r="Y142" s="4">
        <f t="shared" si="1"/>
        <v>-512</v>
      </c>
      <c r="Z142" s="3">
        <f t="shared" si="2"/>
        <v>-2.048</v>
      </c>
      <c r="AB142" s="1" t="str">
        <f t="shared" si="4"/>
        <v/>
      </c>
    </row>
    <row r="143" spans="25:28" x14ac:dyDescent="0.3">
      <c r="Y143" s="4">
        <f t="shared" ref="Y143:Y174" si="5">SUM(C47:M47)-$D$5</f>
        <v>837</v>
      </c>
      <c r="Z143" s="3">
        <f t="shared" ref="Z143:Z174" si="6">Y143/$D$4</f>
        <v>3.3479999999999999</v>
      </c>
      <c r="AB143" s="1">
        <f t="shared" si="4"/>
        <v>1</v>
      </c>
    </row>
    <row r="144" spans="25:28" x14ac:dyDescent="0.3">
      <c r="Y144" s="4">
        <f t="shared" si="5"/>
        <v>-512</v>
      </c>
      <c r="Z144" s="3">
        <f t="shared" si="6"/>
        <v>-2.048</v>
      </c>
      <c r="AB144" s="1" t="str">
        <f t="shared" si="4"/>
        <v/>
      </c>
    </row>
    <row r="145" spans="25:28" x14ac:dyDescent="0.3">
      <c r="Y145" s="4">
        <f t="shared" si="5"/>
        <v>120</v>
      </c>
      <c r="Z145" s="3">
        <f t="shared" si="6"/>
        <v>0.48</v>
      </c>
      <c r="AB145" s="1">
        <f t="shared" si="4"/>
        <v>1</v>
      </c>
    </row>
    <row r="146" spans="25:28" x14ac:dyDescent="0.3">
      <c r="Y146" s="4">
        <f t="shared" si="5"/>
        <v>50</v>
      </c>
      <c r="Z146" s="3">
        <f t="shared" si="6"/>
        <v>0.2</v>
      </c>
      <c r="AB146" s="1">
        <f t="shared" si="4"/>
        <v>1</v>
      </c>
    </row>
    <row r="147" spans="25:28" x14ac:dyDescent="0.3">
      <c r="Y147" s="4">
        <f t="shared" si="5"/>
        <v>362</v>
      </c>
      <c r="Z147" s="3">
        <f t="shared" si="6"/>
        <v>1.448</v>
      </c>
      <c r="AB147" s="1">
        <f t="shared" si="4"/>
        <v>1</v>
      </c>
    </row>
    <row r="148" spans="25:28" x14ac:dyDescent="0.3">
      <c r="Y148" s="4">
        <f t="shared" si="5"/>
        <v>-512</v>
      </c>
      <c r="Z148" s="3">
        <f t="shared" si="6"/>
        <v>-2.048</v>
      </c>
      <c r="AB148" s="1" t="str">
        <f t="shared" si="4"/>
        <v/>
      </c>
    </row>
    <row r="149" spans="25:28" x14ac:dyDescent="0.3">
      <c r="Y149" s="4">
        <f t="shared" si="5"/>
        <v>966</v>
      </c>
      <c r="Z149" s="3">
        <f t="shared" si="6"/>
        <v>3.8639999999999999</v>
      </c>
      <c r="AB149" s="1">
        <f t="shared" si="4"/>
        <v>1</v>
      </c>
    </row>
    <row r="150" spans="25:28" x14ac:dyDescent="0.3">
      <c r="Y150" s="4">
        <f t="shared" si="5"/>
        <v>33</v>
      </c>
      <c r="Z150" s="3">
        <f t="shared" si="6"/>
        <v>0.13200000000000001</v>
      </c>
      <c r="AB150" s="1">
        <f t="shared" si="4"/>
        <v>1</v>
      </c>
    </row>
    <row r="151" spans="25:28" x14ac:dyDescent="0.3">
      <c r="Y151" s="4">
        <f t="shared" si="5"/>
        <v>-512</v>
      </c>
      <c r="Z151" s="3">
        <f t="shared" si="6"/>
        <v>-2.048</v>
      </c>
      <c r="AB151" s="1" t="str">
        <f t="shared" si="4"/>
        <v/>
      </c>
    </row>
    <row r="152" spans="25:28" x14ac:dyDescent="0.3">
      <c r="Y152" s="4">
        <f t="shared" si="5"/>
        <v>-512</v>
      </c>
      <c r="Z152" s="3">
        <f t="shared" si="6"/>
        <v>-2.048</v>
      </c>
      <c r="AB152" s="1" t="str">
        <f t="shared" si="4"/>
        <v/>
      </c>
    </row>
    <row r="153" spans="25:28" x14ac:dyDescent="0.3">
      <c r="Y153" s="4">
        <f t="shared" si="5"/>
        <v>-495</v>
      </c>
      <c r="Z153" s="3">
        <f t="shared" si="6"/>
        <v>-1.98</v>
      </c>
      <c r="AB153" s="1" t="str">
        <f t="shared" si="4"/>
        <v/>
      </c>
    </row>
    <row r="154" spans="25:28" x14ac:dyDescent="0.3">
      <c r="Y154" s="4">
        <f t="shared" si="5"/>
        <v>891</v>
      </c>
      <c r="Z154" s="3">
        <f t="shared" si="6"/>
        <v>3.5640000000000001</v>
      </c>
      <c r="AB154" s="1">
        <f t="shared" si="4"/>
        <v>1</v>
      </c>
    </row>
    <row r="155" spans="25:28" x14ac:dyDescent="0.3">
      <c r="Y155" s="4">
        <f t="shared" si="5"/>
        <v>-512</v>
      </c>
      <c r="Z155" s="3">
        <f t="shared" si="6"/>
        <v>-2.048</v>
      </c>
      <c r="AB155" s="1" t="str">
        <f t="shared" si="4"/>
        <v/>
      </c>
    </row>
    <row r="156" spans="25:28" x14ac:dyDescent="0.3">
      <c r="Y156" s="4">
        <f t="shared" si="5"/>
        <v>-512</v>
      </c>
      <c r="Z156" s="3">
        <f t="shared" si="6"/>
        <v>-2.048</v>
      </c>
      <c r="AB156" s="1" t="str">
        <f t="shared" si="4"/>
        <v/>
      </c>
    </row>
    <row r="157" spans="25:28" x14ac:dyDescent="0.3">
      <c r="Y157" s="4">
        <f t="shared" si="5"/>
        <v>1207</v>
      </c>
      <c r="Z157" s="3">
        <f t="shared" si="6"/>
        <v>4.8280000000000003</v>
      </c>
      <c r="AB157" s="1">
        <f t="shared" si="4"/>
        <v>1</v>
      </c>
    </row>
    <row r="158" spans="25:28" x14ac:dyDescent="0.3">
      <c r="Y158" s="4">
        <f t="shared" si="5"/>
        <v>2127</v>
      </c>
      <c r="Z158" s="3">
        <f t="shared" si="6"/>
        <v>8.5079999999999991</v>
      </c>
      <c r="AB158" s="1">
        <f t="shared" si="4"/>
        <v>1</v>
      </c>
    </row>
    <row r="159" spans="25:28" x14ac:dyDescent="0.3">
      <c r="Y159" s="4">
        <f t="shared" si="5"/>
        <v>1977</v>
      </c>
      <c r="Z159" s="3">
        <f t="shared" si="6"/>
        <v>7.9080000000000004</v>
      </c>
      <c r="AB159" s="1">
        <f t="shared" si="4"/>
        <v>1</v>
      </c>
    </row>
    <row r="160" spans="25:28" x14ac:dyDescent="0.3">
      <c r="Y160" s="4">
        <f t="shared" si="5"/>
        <v>-512</v>
      </c>
      <c r="Z160" s="3">
        <f t="shared" si="6"/>
        <v>-2.048</v>
      </c>
      <c r="AB160" s="1" t="str">
        <f t="shared" si="4"/>
        <v/>
      </c>
    </row>
    <row r="161" spans="25:28" x14ac:dyDescent="0.3">
      <c r="Y161" s="4">
        <f t="shared" si="5"/>
        <v>-512</v>
      </c>
      <c r="Z161" s="3">
        <f t="shared" si="6"/>
        <v>-2.048</v>
      </c>
      <c r="AB161" s="1" t="str">
        <f t="shared" si="4"/>
        <v/>
      </c>
    </row>
    <row r="162" spans="25:28" x14ac:dyDescent="0.3">
      <c r="Y162" s="4">
        <f t="shared" si="5"/>
        <v>-512</v>
      </c>
      <c r="Z162" s="3">
        <f t="shared" si="6"/>
        <v>-2.048</v>
      </c>
      <c r="AB162" s="1" t="str">
        <f t="shared" si="4"/>
        <v/>
      </c>
    </row>
    <row r="163" spans="25:28" x14ac:dyDescent="0.3">
      <c r="Y163" s="4">
        <f t="shared" si="5"/>
        <v>587</v>
      </c>
      <c r="Z163" s="3">
        <f t="shared" si="6"/>
        <v>2.3479999999999999</v>
      </c>
      <c r="AB163" s="1">
        <f t="shared" si="4"/>
        <v>1</v>
      </c>
    </row>
    <row r="164" spans="25:28" x14ac:dyDescent="0.3">
      <c r="Y164" s="4">
        <f t="shared" si="5"/>
        <v>54</v>
      </c>
      <c r="Z164" s="3">
        <f t="shared" si="6"/>
        <v>0.216</v>
      </c>
      <c r="AB164" s="1">
        <f t="shared" si="4"/>
        <v>1</v>
      </c>
    </row>
    <row r="165" spans="25:28" x14ac:dyDescent="0.3">
      <c r="Y165" s="4">
        <f t="shared" si="5"/>
        <v>-512</v>
      </c>
      <c r="Z165" s="3">
        <f t="shared" si="6"/>
        <v>-2.048</v>
      </c>
      <c r="AB165" s="1" t="str">
        <f t="shared" si="4"/>
        <v/>
      </c>
    </row>
    <row r="166" spans="25:28" x14ac:dyDescent="0.3">
      <c r="Y166" s="4">
        <f t="shared" si="5"/>
        <v>-229</v>
      </c>
      <c r="Z166" s="3">
        <f t="shared" si="6"/>
        <v>-0.91600000000000004</v>
      </c>
      <c r="AB166" s="1" t="str">
        <f t="shared" si="4"/>
        <v/>
      </c>
    </row>
    <row r="167" spans="25:28" x14ac:dyDescent="0.3">
      <c r="Y167" s="4">
        <f t="shared" si="5"/>
        <v>-512</v>
      </c>
      <c r="Z167" s="3">
        <f t="shared" si="6"/>
        <v>-2.048</v>
      </c>
      <c r="AB167" s="1" t="str">
        <f t="shared" si="4"/>
        <v/>
      </c>
    </row>
    <row r="168" spans="25:28" x14ac:dyDescent="0.3">
      <c r="Y168" s="4">
        <f t="shared" si="5"/>
        <v>-287</v>
      </c>
      <c r="Z168" s="3">
        <f t="shared" si="6"/>
        <v>-1.1479999999999999</v>
      </c>
      <c r="AB168" s="1" t="str">
        <f t="shared" si="4"/>
        <v/>
      </c>
    </row>
    <row r="169" spans="25:28" x14ac:dyDescent="0.3">
      <c r="Y169" s="4">
        <f t="shared" si="5"/>
        <v>1690</v>
      </c>
      <c r="Z169" s="3">
        <f t="shared" si="6"/>
        <v>6.76</v>
      </c>
      <c r="AB169" s="1">
        <f t="shared" si="4"/>
        <v>1</v>
      </c>
    </row>
    <row r="170" spans="25:28" x14ac:dyDescent="0.3">
      <c r="Y170" s="4">
        <f t="shared" si="5"/>
        <v>58</v>
      </c>
      <c r="Z170" s="3">
        <f t="shared" si="6"/>
        <v>0.23200000000000001</v>
      </c>
      <c r="AB170" s="1">
        <f t="shared" si="4"/>
        <v>1</v>
      </c>
    </row>
    <row r="171" spans="25:28" x14ac:dyDescent="0.3">
      <c r="Y171" s="4">
        <f t="shared" si="5"/>
        <v>-458</v>
      </c>
      <c r="Z171" s="3">
        <f t="shared" si="6"/>
        <v>-1.8320000000000001</v>
      </c>
      <c r="AB171" s="1" t="str">
        <f t="shared" si="4"/>
        <v/>
      </c>
    </row>
    <row r="172" spans="25:28" x14ac:dyDescent="0.3">
      <c r="Y172" s="4">
        <f t="shared" si="5"/>
        <v>4779</v>
      </c>
      <c r="Z172" s="3">
        <f t="shared" si="6"/>
        <v>19.116</v>
      </c>
      <c r="AB172" s="1">
        <f t="shared" si="4"/>
        <v>1</v>
      </c>
    </row>
    <row r="173" spans="25:28" x14ac:dyDescent="0.3">
      <c r="Y173" s="4">
        <f t="shared" si="5"/>
        <v>-512</v>
      </c>
      <c r="Z173" s="3">
        <f t="shared" si="6"/>
        <v>-2.048</v>
      </c>
      <c r="AB173" s="1" t="str">
        <f t="shared" si="4"/>
        <v/>
      </c>
    </row>
    <row r="174" spans="25:28" x14ac:dyDescent="0.3">
      <c r="Y174" s="4">
        <f t="shared" si="5"/>
        <v>-21</v>
      </c>
      <c r="Z174" s="3">
        <f t="shared" si="6"/>
        <v>-8.4000000000000005E-2</v>
      </c>
      <c r="AB174" s="1" t="str">
        <f t="shared" si="4"/>
        <v/>
      </c>
    </row>
    <row r="175" spans="25:28" x14ac:dyDescent="0.3">
      <c r="Y175" s="4">
        <f t="shared" ref="Y175:Y176" si="7">SUM(C79:M79)-$D$5</f>
        <v>1764</v>
      </c>
      <c r="Z175" s="3">
        <f t="shared" ref="Z175:Z176" si="8">Y175/$D$4</f>
        <v>7.056</v>
      </c>
      <c r="AB175" s="1">
        <f t="shared" si="4"/>
        <v>1</v>
      </c>
    </row>
    <row r="176" spans="25:28" x14ac:dyDescent="0.3">
      <c r="Y176" s="4">
        <f t="shared" si="7"/>
        <v>641</v>
      </c>
      <c r="Z176" s="3">
        <f t="shared" si="8"/>
        <v>2.5640000000000001</v>
      </c>
      <c r="AB176" s="1">
        <f t="shared" si="4"/>
        <v>1</v>
      </c>
    </row>
  </sheetData>
  <mergeCells count="24">
    <mergeCell ref="L6:M6"/>
    <mergeCell ref="B4:C4"/>
    <mergeCell ref="G2:I2"/>
    <mergeCell ref="J2:K2"/>
    <mergeCell ref="J3:K3"/>
    <mergeCell ref="J4:K4"/>
    <mergeCell ref="B2:D2"/>
    <mergeCell ref="B5:C5"/>
    <mergeCell ref="L2:M2"/>
    <mergeCell ref="L3:M3"/>
    <mergeCell ref="L4:M4"/>
    <mergeCell ref="L5:M5"/>
    <mergeCell ref="B11:C11"/>
    <mergeCell ref="F8:H8"/>
    <mergeCell ref="F9:H9"/>
    <mergeCell ref="F10:H10"/>
    <mergeCell ref="J5:K5"/>
    <mergeCell ref="J6:K6"/>
    <mergeCell ref="I8:J8"/>
    <mergeCell ref="I9:J9"/>
    <mergeCell ref="I10:J10"/>
    <mergeCell ref="B8:C8"/>
    <mergeCell ref="B9:C9"/>
    <mergeCell ref="B10:C10"/>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Instructions</vt:lpstr>
      <vt:lpstr>Insurance Data</vt:lpstr>
      <vt:lpstr>Net Indemnity Graph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sbevers</dc:creator>
  <cp:lastModifiedBy>Levi</cp:lastModifiedBy>
  <dcterms:created xsi:type="dcterms:W3CDTF">2010-08-23T20:27:13Z</dcterms:created>
  <dcterms:modified xsi:type="dcterms:W3CDTF">2016-10-22T01:34:31Z</dcterms:modified>
</cp:coreProperties>
</file>