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i\Documents\"/>
    </mc:Choice>
  </mc:AlternateContent>
  <bookViews>
    <workbookView xWindow="0" yWindow="0" windowWidth="28800" windowHeight="12435"/>
  </bookViews>
  <sheets>
    <sheet name="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4" i="1" s="1"/>
  <c r="C29" i="1" l="1"/>
  <c r="E19" i="1"/>
  <c r="E22" i="1" s="1"/>
  <c r="E32" i="1"/>
  <c r="C21" i="1"/>
  <c r="C22" i="1" s="1"/>
  <c r="C24" i="1"/>
  <c r="C25" i="1"/>
  <c r="B16" i="1"/>
  <c r="B15" i="1"/>
  <c r="F19" i="1" l="1"/>
  <c r="F22" i="1"/>
  <c r="E18" i="1"/>
  <c r="F18" i="1" s="1"/>
  <c r="E20" i="1"/>
  <c r="F20" i="1" s="1"/>
  <c r="E16" i="1"/>
  <c r="F16" i="1" s="1"/>
  <c r="E17" i="1"/>
  <c r="F17" i="1" s="1"/>
  <c r="E21" i="1"/>
  <c r="F21" i="1" s="1"/>
</calcChain>
</file>

<file path=xl/comments1.xml><?xml version="1.0" encoding="utf-8"?>
<comments xmlns="http://schemas.openxmlformats.org/spreadsheetml/2006/main">
  <authors>
    <author>Levi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This is implied by the difference between the current and late weaning weights and the Days Calves Would Remain on Cows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The increment in Cost Differential $ per Head per day above.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This cost should reflect the nutrition needed to attain a re-breeding rate equal to that of the early-weaning scenario, otherwise you should enter a reduction in the next calf crop to the right.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This is the difference in the cost of feeding a nursing cow and a dry cow.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This is the expected change in weaning percentage for the next calf crop due to insufficient feed for nursing cows.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A negative number indicates that it is not advantageous to wean early.
A positive number indicates that it weaning early generates savings for the producer given feed costs, ADG, and prices of lighter vs heavier calves.</t>
        </r>
      </text>
    </comment>
  </commentList>
</comments>
</file>

<file path=xl/sharedStrings.xml><?xml version="1.0" encoding="utf-8"?>
<sst xmlns="http://schemas.openxmlformats.org/spreadsheetml/2006/main" count="32" uniqueCount="30">
  <si>
    <t>Current Sale Weight - Early Weaning</t>
  </si>
  <si>
    <t>Typical Sale Weight - Late Weaning</t>
  </si>
  <si>
    <t>Early Weaning Date</t>
  </si>
  <si>
    <t>Late Weaning Date</t>
  </si>
  <si>
    <t>Early Weaning Revenue Net of Marketing Cost</t>
  </si>
  <si>
    <t>Late Weaning Revenue Net of Marketing Cost</t>
  </si>
  <si>
    <t>Days Calves Would Remain on Cows</t>
  </si>
  <si>
    <t>Nursing Cow Feed Cost - $ per Head per Day</t>
  </si>
  <si>
    <t>Dry Cow Feed Cost - $ per Head per Day</t>
  </si>
  <si>
    <t>Total Savings Due to Early Weaning - $ per Head</t>
  </si>
  <si>
    <t>Feed Cost Savings per Cow</t>
  </si>
  <si>
    <t>Cost Differential</t>
  </si>
  <si>
    <t>$ per Head</t>
  </si>
  <si>
    <t>per day</t>
  </si>
  <si>
    <t>Increment ($/Head/Day)</t>
  </si>
  <si>
    <t>Expected Change in Next</t>
  </si>
  <si>
    <t>Calf Crop (Percentage)</t>
  </si>
  <si>
    <t xml:space="preserve">   for the Next Calf Crop</t>
  </si>
  <si>
    <t xml:space="preserve">    ($/cwt)</t>
  </si>
  <si>
    <t>Total Savings</t>
  </si>
  <si>
    <t>Due to</t>
  </si>
  <si>
    <t>Early Weaning</t>
  </si>
  <si>
    <t>Assumed Average Daily Gain - Pounds per Day</t>
  </si>
  <si>
    <t xml:space="preserve">   Cost Differential - $ per Head per Day</t>
  </si>
  <si>
    <t>Early Weaning Decision Aid</t>
  </si>
  <si>
    <t>Marketing Cost (percent of gross receipts)</t>
  </si>
  <si>
    <t>Levi A. Russell, Assistant Professor, Department of Agricultural &amp; Applied Economics</t>
  </si>
  <si>
    <t>Lawton Stewart, Associate Professor, Department of Animal &amp; Dairy Science</t>
  </si>
  <si>
    <t>January 2017</t>
  </si>
  <si>
    <t>Calculate Feed Cost with the UGA Basic Balancer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</si>
</sst>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5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2105025</xdr:colOff>
      <xdr:row>0</xdr:row>
      <xdr:rowOff>66675</xdr:rowOff>
    </xdr:from>
    <xdr:to>
      <xdr:col>4</xdr:col>
      <xdr:colOff>266700</xdr:colOff>
      <xdr:row>5</xdr:row>
      <xdr:rowOff>157436</xdr:rowOff>
    </xdr:to>
    <xdr:pic>
      <xdr:nvPicPr>
        <xdr:cNvPr id="3" name="Picture 2" descr="http://www.caes.uga.edu/unit/occs/resources/logos/images/2014/UGAextensioncmy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6675"/>
          <a:ext cx="2838450" cy="104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UGAbasicbalanc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N34"/>
  <sheetViews>
    <sheetView showGridLines="0" tabSelected="1" zoomScaleNormal="100" workbookViewId="0">
      <selection activeCell="B37" sqref="B37"/>
    </sheetView>
  </sheetViews>
  <sheetFormatPr defaultRowHeight="15" x14ac:dyDescent="0.25"/>
  <cols>
    <col min="1" max="1" width="4.7109375" customWidth="1"/>
    <col min="2" max="2" width="49.7109375" bestFit="1" customWidth="1"/>
    <col min="3" max="3" width="11.28515625" bestFit="1" customWidth="1"/>
    <col min="5" max="5" width="24" customWidth="1"/>
    <col min="6" max="6" width="13.140625" bestFit="1" customWidth="1"/>
  </cols>
  <sheetData>
    <row r="7" spans="2:14" ht="26.25" x14ac:dyDescent="0.4">
      <c r="B7" s="15" t="s">
        <v>24</v>
      </c>
      <c r="C7" s="15"/>
      <c r="D7" s="15"/>
      <c r="E7" s="15"/>
      <c r="F7" s="15"/>
      <c r="G7" s="12"/>
      <c r="H7" s="12"/>
      <c r="I7" s="12"/>
      <c r="J7" s="12"/>
      <c r="K7" s="12"/>
      <c r="L7" s="12"/>
      <c r="M7" s="12"/>
      <c r="N7" s="12"/>
    </row>
    <row r="8" spans="2:14" x14ac:dyDescent="0.25">
      <c r="B8" s="17" t="s">
        <v>28</v>
      </c>
      <c r="C8" s="17"/>
      <c r="D8" s="17"/>
      <c r="E8" s="17"/>
      <c r="F8" s="17"/>
      <c r="G8" s="13"/>
      <c r="H8" s="13"/>
      <c r="I8" s="13"/>
      <c r="J8" s="13"/>
      <c r="K8" s="13"/>
      <c r="L8" s="13"/>
      <c r="M8" s="13"/>
      <c r="N8" s="13"/>
    </row>
    <row r="9" spans="2:14" x14ac:dyDescent="0.25">
      <c r="B9" s="16" t="s">
        <v>26</v>
      </c>
      <c r="C9" s="16"/>
      <c r="D9" s="16"/>
      <c r="E9" s="16"/>
      <c r="F9" s="16"/>
      <c r="G9" s="13"/>
      <c r="H9" s="13"/>
      <c r="I9" s="13"/>
      <c r="J9" s="13"/>
      <c r="K9" s="13"/>
      <c r="L9" s="13"/>
      <c r="M9" s="13"/>
      <c r="N9" s="13"/>
    </row>
    <row r="10" spans="2:14" x14ac:dyDescent="0.25">
      <c r="B10" s="16" t="s">
        <v>27</v>
      </c>
      <c r="C10" s="16"/>
      <c r="D10" s="16"/>
      <c r="E10" s="16"/>
      <c r="F10" s="16"/>
      <c r="G10" s="13"/>
      <c r="H10" s="13"/>
      <c r="I10" s="13"/>
      <c r="J10" s="13"/>
      <c r="K10" s="13"/>
      <c r="L10" s="13"/>
      <c r="M10" s="13"/>
      <c r="N10" s="13"/>
    </row>
    <row r="12" spans="2:14" x14ac:dyDescent="0.25">
      <c r="B12" t="s">
        <v>0</v>
      </c>
      <c r="C12" s="7">
        <v>350</v>
      </c>
      <c r="E12" s="1"/>
      <c r="F12" s="1" t="s">
        <v>19</v>
      </c>
    </row>
    <row r="13" spans="2:14" x14ac:dyDescent="0.25">
      <c r="B13" t="s">
        <v>1</v>
      </c>
      <c r="C13" s="7">
        <v>550</v>
      </c>
      <c r="E13" s="1" t="s">
        <v>11</v>
      </c>
      <c r="F13" s="1" t="s">
        <v>20</v>
      </c>
    </row>
    <row r="14" spans="2:14" x14ac:dyDescent="0.25">
      <c r="C14" s="1"/>
      <c r="E14" s="1" t="s">
        <v>12</v>
      </c>
      <c r="F14" s="1" t="s">
        <v>21</v>
      </c>
    </row>
    <row r="15" spans="2:14" x14ac:dyDescent="0.25">
      <c r="B15" t="str">
        <f>"Current Sale Price for "&amp;TEXT(C12,0)&amp;" Pound Calves - $ per cwt"</f>
        <v>Current Sale Price for 350 Pound Calves - $ per cwt</v>
      </c>
      <c r="C15" s="8">
        <v>150</v>
      </c>
      <c r="E15" s="3" t="s">
        <v>13</v>
      </c>
      <c r="F15" s="3" t="s">
        <v>12</v>
      </c>
    </row>
    <row r="16" spans="2:14" x14ac:dyDescent="0.25">
      <c r="B16" t="str">
        <f>"Typical Sale Price for "&amp;TEXT(C13,0)&amp;" Pound Calves - $ per cwt"</f>
        <v>Typical Sale Price for 550 Pound Calves - $ per cwt</v>
      </c>
      <c r="C16" s="8">
        <v>120</v>
      </c>
      <c r="E16" s="2">
        <f>E19+(3*F26)</f>
        <v>1.0500000000000003</v>
      </c>
      <c r="F16" s="2">
        <f t="shared" ref="F16:F22" si="0">$C$24-$C$25+(E16*$C$21)-($C$13*$F$33/100*$F$29)</f>
        <v>7.9500000000000242</v>
      </c>
    </row>
    <row r="17" spans="2:6" x14ac:dyDescent="0.25">
      <c r="B17" t="s">
        <v>25</v>
      </c>
      <c r="C17" s="9">
        <v>3.5000000000000003E-2</v>
      </c>
      <c r="E17" s="2">
        <f>E19+(F26*2)</f>
        <v>1.0000000000000002</v>
      </c>
      <c r="F17" s="2">
        <f t="shared" si="0"/>
        <v>2.9500000000000242</v>
      </c>
    </row>
    <row r="18" spans="2:6" x14ac:dyDescent="0.25">
      <c r="C18" s="1"/>
      <c r="E18" s="2">
        <f>E19+F26</f>
        <v>0.95000000000000018</v>
      </c>
      <c r="F18" s="2">
        <f t="shared" si="0"/>
        <v>-2.0499999999999901</v>
      </c>
    </row>
    <row r="19" spans="2:6" x14ac:dyDescent="0.25">
      <c r="B19" t="s">
        <v>2</v>
      </c>
      <c r="C19" s="10">
        <v>42724</v>
      </c>
      <c r="E19" s="2">
        <f>C27-C28</f>
        <v>0.90000000000000013</v>
      </c>
      <c r="F19" s="2">
        <f t="shared" si="0"/>
        <v>-7.0499999999999901</v>
      </c>
    </row>
    <row r="20" spans="2:6" x14ac:dyDescent="0.25">
      <c r="B20" t="s">
        <v>3</v>
      </c>
      <c r="C20" s="10">
        <v>42824</v>
      </c>
      <c r="E20" s="2">
        <f>E19-F26</f>
        <v>0.85000000000000009</v>
      </c>
      <c r="F20" s="2">
        <f t="shared" si="0"/>
        <v>-12.04999999999999</v>
      </c>
    </row>
    <row r="21" spans="2:6" x14ac:dyDescent="0.25">
      <c r="B21" t="s">
        <v>6</v>
      </c>
      <c r="C21" s="14">
        <f>C20-C19</f>
        <v>100</v>
      </c>
      <c r="E21" s="2">
        <f>E19-(2*F26)</f>
        <v>0.80000000000000016</v>
      </c>
      <c r="F21" s="2">
        <f t="shared" si="0"/>
        <v>-17.04999999999999</v>
      </c>
    </row>
    <row r="22" spans="2:6" x14ac:dyDescent="0.25">
      <c r="B22" t="s">
        <v>22</v>
      </c>
      <c r="C22" s="14">
        <f>(C13-C12)/C21</f>
        <v>2</v>
      </c>
      <c r="E22" s="2">
        <f>E19-(3*F26)</f>
        <v>0.75000000000000011</v>
      </c>
      <c r="F22" s="2">
        <f t="shared" si="0"/>
        <v>-22.04999999999999</v>
      </c>
    </row>
    <row r="23" spans="2:6" x14ac:dyDescent="0.25">
      <c r="C23" s="1"/>
      <c r="E23" s="2"/>
    </row>
    <row r="24" spans="2:6" x14ac:dyDescent="0.25">
      <c r="B24" t="s">
        <v>4</v>
      </c>
      <c r="C24" s="2">
        <f>C12*C15/100</f>
        <v>525</v>
      </c>
    </row>
    <row r="25" spans="2:6" x14ac:dyDescent="0.25">
      <c r="B25" t="s">
        <v>5</v>
      </c>
      <c r="C25" s="2">
        <f>C13*C16/100</f>
        <v>660</v>
      </c>
      <c r="E25" t="s">
        <v>11</v>
      </c>
    </row>
    <row r="26" spans="2:6" x14ac:dyDescent="0.25">
      <c r="C26" s="1"/>
      <c r="E26" t="s">
        <v>14</v>
      </c>
      <c r="F26" s="8">
        <v>0.05</v>
      </c>
    </row>
    <row r="27" spans="2:6" x14ac:dyDescent="0.25">
      <c r="B27" t="s">
        <v>7</v>
      </c>
      <c r="C27" s="8">
        <v>1.35</v>
      </c>
      <c r="F27" s="1"/>
    </row>
    <row r="28" spans="2:6" x14ac:dyDescent="0.25">
      <c r="B28" t="s">
        <v>8</v>
      </c>
      <c r="C28" s="8">
        <v>0.45</v>
      </c>
      <c r="E28" t="s">
        <v>15</v>
      </c>
      <c r="F28" s="1"/>
    </row>
    <row r="29" spans="2:6" x14ac:dyDescent="0.25">
      <c r="B29" t="s">
        <v>23</v>
      </c>
      <c r="C29" s="2">
        <f>C27-C28</f>
        <v>0.90000000000000013</v>
      </c>
      <c r="E29" t="s">
        <v>16</v>
      </c>
      <c r="F29" s="11">
        <v>-0.06</v>
      </c>
    </row>
    <row r="30" spans="2:6" x14ac:dyDescent="0.25">
      <c r="B30" s="19" t="s">
        <v>29</v>
      </c>
      <c r="C30" s="2"/>
      <c r="F30" s="18"/>
    </row>
    <row r="31" spans="2:6" x14ac:dyDescent="0.25">
      <c r="C31" s="1"/>
      <c r="F31" s="4"/>
    </row>
    <row r="32" spans="2:6" x14ac:dyDescent="0.25">
      <c r="B32" t="s">
        <v>10</v>
      </c>
      <c r="C32" s="2">
        <f>(C27-C28)*C21</f>
        <v>90.000000000000014</v>
      </c>
      <c r="E32" t="str">
        <f>"Projected sale Price for "&amp;TEXT(C13,0)&amp;" Pound Calves"</f>
        <v>Projected sale Price for 550 Pound Calves</v>
      </c>
      <c r="F32" s="1"/>
    </row>
    <row r="33" spans="2:6" x14ac:dyDescent="0.25">
      <c r="C33" s="1"/>
      <c r="E33" t="s">
        <v>17</v>
      </c>
      <c r="F33" s="8">
        <v>115</v>
      </c>
    </row>
    <row r="34" spans="2:6" x14ac:dyDescent="0.25">
      <c r="B34" s="5" t="s">
        <v>9</v>
      </c>
      <c r="C34" s="6">
        <f>C24-C25+C32-((C13*F33/100)*F29)</f>
        <v>-7.0499999999999901</v>
      </c>
      <c r="E34" t="s">
        <v>18</v>
      </c>
    </row>
  </sheetData>
  <mergeCells count="4">
    <mergeCell ref="B7:F7"/>
    <mergeCell ref="B8:F8"/>
    <mergeCell ref="B9:F9"/>
    <mergeCell ref="B10:F10"/>
  </mergeCells>
  <hyperlinks>
    <hyperlink ref="B30" r:id="rId1" display="Calculating feed costs: http://bit.ly/UGAbasicbalancer"/>
  </hyperlinks>
  <pageMargins left="0.7" right="0.7" top="0.75" bottom="0.75" header="0.3" footer="0.3"/>
  <pageSetup orientation="landscape" horizontalDpi="4294967295" verticalDpi="4294967295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</dc:creator>
  <cp:lastModifiedBy>Levi</cp:lastModifiedBy>
  <cp:lastPrinted>2017-01-13T20:10:10Z</cp:lastPrinted>
  <dcterms:created xsi:type="dcterms:W3CDTF">2016-12-12T23:27:29Z</dcterms:created>
  <dcterms:modified xsi:type="dcterms:W3CDTF">2017-01-31T19:06:29Z</dcterms:modified>
</cp:coreProperties>
</file>