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047C752F-9248-BF4E-A1CA-F91E084E5DDA}" xr6:coauthVersionLast="36" xr6:coauthVersionMax="40" xr10:uidLastSave="{00000000-0000-0000-0000-000000000000}"/>
  <bookViews>
    <workbookView xWindow="1020" yWindow="460" windowWidth="10500" windowHeight="15540" tabRatio="82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C23" i="2" s="1"/>
  <c r="Y23" i="2"/>
  <c r="Z23" i="2" s="1"/>
  <c r="W23" i="2"/>
  <c r="X23" i="2" s="1"/>
  <c r="S23" i="2"/>
  <c r="M23" i="2"/>
  <c r="G23" i="2"/>
  <c r="B23" i="2"/>
  <c r="AA22" i="2"/>
  <c r="AB22" i="2" s="1"/>
  <c r="AC22" i="2"/>
  <c r="Y22" i="2"/>
  <c r="Z22" i="2" s="1"/>
  <c r="W22" i="2"/>
  <c r="X22" i="2" s="1"/>
  <c r="S22" i="2"/>
  <c r="M22" i="2"/>
  <c r="G22" i="2"/>
  <c r="B22" i="2"/>
  <c r="AA21" i="2"/>
  <c r="AB21" i="2" s="1"/>
  <c r="Y21" i="2"/>
  <c r="Z21" i="2" s="1"/>
  <c r="W21" i="2"/>
  <c r="X21" i="2"/>
  <c r="S21" i="2"/>
  <c r="M21" i="2"/>
  <c r="G21" i="2"/>
  <c r="B21" i="2"/>
  <c r="AA20" i="2"/>
  <c r="Y20" i="2"/>
  <c r="Z20" i="2" s="1"/>
  <c r="W20" i="2"/>
  <c r="X20" i="2" s="1"/>
  <c r="S20" i="2"/>
  <c r="M20" i="2"/>
  <c r="G20" i="2"/>
  <c r="B20" i="2"/>
  <c r="AA19" i="2"/>
  <c r="AC19" i="2" s="1"/>
  <c r="Y19" i="2"/>
  <c r="Z19" i="2" s="1"/>
  <c r="W19" i="2"/>
  <c r="X19" i="2" s="1"/>
  <c r="S19" i="2"/>
  <c r="M19" i="2"/>
  <c r="G19" i="2"/>
  <c r="B19" i="2"/>
  <c r="AA18" i="2"/>
  <c r="AB18" i="2"/>
  <c r="AC18" i="2"/>
  <c r="Y18" i="2"/>
  <c r="Z18" i="2" s="1"/>
  <c r="W18" i="2"/>
  <c r="X18" i="2" s="1"/>
  <c r="S18" i="2"/>
  <c r="M18" i="2"/>
  <c r="G18" i="2"/>
  <c r="B18" i="2"/>
  <c r="AA17" i="2"/>
  <c r="AB17" i="2" s="1"/>
  <c r="Y17" i="2"/>
  <c r="Z17" i="2" s="1"/>
  <c r="W17" i="2"/>
  <c r="X17" i="2"/>
  <c r="S17" i="2"/>
  <c r="M17" i="2"/>
  <c r="G17" i="2"/>
  <c r="B17" i="2"/>
  <c r="AA16" i="2"/>
  <c r="Y16" i="2"/>
  <c r="Z16" i="2" s="1"/>
  <c r="W16" i="2"/>
  <c r="X16" i="2"/>
  <c r="S16" i="2"/>
  <c r="M16" i="2"/>
  <c r="G16" i="2"/>
  <c r="B16" i="2"/>
  <c r="AA15" i="2"/>
  <c r="AC15" i="2" s="1"/>
  <c r="AD15" i="2" s="1"/>
  <c r="AE15" i="2"/>
  <c r="Y15" i="2"/>
  <c r="Z15" i="2" s="1"/>
  <c r="W15" i="2"/>
  <c r="X15" i="2" s="1"/>
  <c r="S15" i="2"/>
  <c r="M15" i="2"/>
  <c r="G15" i="2"/>
  <c r="B15" i="2"/>
  <c r="AA14" i="2"/>
  <c r="AC14" i="2" s="1"/>
  <c r="AB14" i="2"/>
  <c r="Y14" i="2"/>
  <c r="Z14" i="2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Y12" i="2"/>
  <c r="Z12" i="2" s="1"/>
  <c r="W12" i="2"/>
  <c r="X12" i="2" s="1"/>
  <c r="S12" i="2"/>
  <c r="M12" i="2"/>
  <c r="G12" i="2"/>
  <c r="B12" i="2"/>
  <c r="AA11" i="2"/>
  <c r="AC11" i="2" s="1"/>
  <c r="AD11" i="2" s="1"/>
  <c r="Y11" i="2"/>
  <c r="Z11" i="2" s="1"/>
  <c r="W11" i="2"/>
  <c r="X11" i="2" s="1"/>
  <c r="S11" i="2"/>
  <c r="M11" i="2"/>
  <c r="G11" i="2"/>
  <c r="B11" i="2"/>
  <c r="AA10" i="2"/>
  <c r="AC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C7" i="2" s="1"/>
  <c r="AD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Y4" i="2"/>
  <c r="Z4" i="2" s="1"/>
  <c r="W4" i="2"/>
  <c r="X4" i="2" s="1"/>
  <c r="S4" i="2"/>
  <c r="M4" i="2"/>
  <c r="G4" i="2"/>
  <c r="B4" i="2"/>
  <c r="F10" i="6"/>
  <c r="G10" i="6" s="1"/>
  <c r="D30" i="6"/>
  <c r="C9" i="4"/>
  <c r="C10" i="4"/>
  <c r="C11" i="4"/>
  <c r="C12" i="4"/>
  <c r="C13" i="4"/>
  <c r="L52" i="1"/>
  <c r="Z42" i="3"/>
  <c r="AC42" i="3" s="1"/>
  <c r="Z43" i="3"/>
  <c r="AA43" i="3" s="1"/>
  <c r="Z41" i="3"/>
  <c r="Z30" i="3"/>
  <c r="AC30" i="3" s="1"/>
  <c r="Z31" i="3"/>
  <c r="Z32" i="3"/>
  <c r="AC32" i="3" s="1"/>
  <c r="AD32" i="3" s="1"/>
  <c r="Z33" i="3"/>
  <c r="AB33" i="3" s="1"/>
  <c r="Z34" i="3"/>
  <c r="AC34" i="3"/>
  <c r="Z35" i="3"/>
  <c r="AC35" i="3" s="1"/>
  <c r="Z36" i="3"/>
  <c r="AC36" i="3" s="1"/>
  <c r="Z37" i="3"/>
  <c r="AA37" i="3" s="1"/>
  <c r="Z38" i="3"/>
  <c r="AC38" i="3" s="1"/>
  <c r="Z39" i="3"/>
  <c r="Z40" i="3"/>
  <c r="Z29" i="3"/>
  <c r="AC29" i="3" s="1"/>
  <c r="Z22" i="3"/>
  <c r="Z23" i="3"/>
  <c r="AC23" i="3"/>
  <c r="Z24" i="3"/>
  <c r="Z25" i="3"/>
  <c r="AB25" i="3" s="1"/>
  <c r="Z26" i="3"/>
  <c r="Z27" i="3"/>
  <c r="AA27" i="3" s="1"/>
  <c r="Z28" i="3"/>
  <c r="AC28" i="3" s="1"/>
  <c r="Z21" i="3"/>
  <c r="AB21" i="3"/>
  <c r="Z13" i="3"/>
  <c r="AB13" i="3" s="1"/>
  <c r="Z14" i="3"/>
  <c r="AC14" i="3" s="1"/>
  <c r="Z15" i="3"/>
  <c r="AB15" i="3" s="1"/>
  <c r="Z16" i="3"/>
  <c r="AA16" i="3" s="1"/>
  <c r="Z17" i="3"/>
  <c r="AB17" i="3" s="1"/>
  <c r="Z18" i="3"/>
  <c r="Z19" i="3"/>
  <c r="AB19" i="3" s="1"/>
  <c r="Z20" i="3"/>
  <c r="Z12" i="3"/>
  <c r="AC12" i="3" s="1"/>
  <c r="Z5" i="3"/>
  <c r="Z6" i="3"/>
  <c r="AA6" i="3" s="1"/>
  <c r="AC6" i="3"/>
  <c r="Z7" i="3"/>
  <c r="AB7" i="3" s="1"/>
  <c r="Z8" i="3"/>
  <c r="AA8" i="3" s="1"/>
  <c r="AC8" i="3"/>
  <c r="Z9" i="3"/>
  <c r="Z10" i="3"/>
  <c r="AC10" i="3" s="1"/>
  <c r="Z11" i="3"/>
  <c r="AB40" i="3"/>
  <c r="AC21" i="3"/>
  <c r="AB32" i="3"/>
  <c r="AC19" i="3"/>
  <c r="AA21" i="3"/>
  <c r="AA20" i="3"/>
  <c r="AA32" i="3"/>
  <c r="AA29" i="3"/>
  <c r="AB29" i="3"/>
  <c r="AA19" i="3"/>
  <c r="AB16" i="3"/>
  <c r="AA25" i="3"/>
  <c r="AA24" i="3"/>
  <c r="AC18" i="3"/>
  <c r="AB18" i="3"/>
  <c r="AA18" i="3"/>
  <c r="AC27" i="3"/>
  <c r="AB27" i="3"/>
  <c r="AA39" i="3"/>
  <c r="AC31" i="3"/>
  <c r="AB8" i="3"/>
  <c r="AA38" i="3"/>
  <c r="AA14" i="3"/>
  <c r="AB38" i="3"/>
  <c r="AB30" i="3"/>
  <c r="AB14" i="3"/>
  <c r="AB37" i="3"/>
  <c r="AA12" i="3"/>
  <c r="AB36" i="3"/>
  <c r="AB12" i="3"/>
  <c r="AA11" i="3"/>
  <c r="AA42" i="3"/>
  <c r="AA34" i="3"/>
  <c r="AB42" i="3"/>
  <c r="AB34" i="3"/>
  <c r="AB10" i="3"/>
  <c r="AA23" i="3"/>
  <c r="AB23" i="3"/>
  <c r="AA30" i="3"/>
  <c r="AB6" i="3"/>
  <c r="AD21" i="3"/>
  <c r="C30" i="6"/>
  <c r="F30" i="6"/>
  <c r="G30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 s="1"/>
  <c r="E40" i="7"/>
  <c r="F40" i="7"/>
  <c r="E41" i="7"/>
  <c r="F41" i="7" s="1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G7" i="5" s="1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M5" i="5" s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/>
  <c r="E11" i="4"/>
  <c r="G11" i="4" s="1"/>
  <c r="E12" i="4"/>
  <c r="G12" i="4" s="1"/>
  <c r="K12" i="4" s="1"/>
  <c r="M12" i="4" s="1"/>
  <c r="E13" i="4"/>
  <c r="G13" i="4" s="1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N4" i="4" s="1"/>
  <c r="B33" i="3"/>
  <c r="B28" i="3"/>
  <c r="B30" i="3"/>
  <c r="B31" i="3"/>
  <c r="O4" i="3"/>
  <c r="Q4" i="3"/>
  <c r="R4" i="3" s="1"/>
  <c r="P4" i="5" s="1"/>
  <c r="S4" i="3"/>
  <c r="B5" i="3"/>
  <c r="O5" i="3"/>
  <c r="Q5" i="3"/>
  <c r="R5" i="3" s="1"/>
  <c r="S5" i="3"/>
  <c r="U5" i="3" s="1"/>
  <c r="V5" i="3" s="1"/>
  <c r="W5" i="3"/>
  <c r="O6" i="3"/>
  <c r="Q6" i="3"/>
  <c r="R6" i="3" s="1"/>
  <c r="S6" i="3"/>
  <c r="T6" i="3" s="1"/>
  <c r="O7" i="3"/>
  <c r="Q7" i="3"/>
  <c r="R7" i="3" s="1"/>
  <c r="S7" i="3"/>
  <c r="U7" i="3" s="1"/>
  <c r="V7" i="3" s="1"/>
  <c r="O8" i="3"/>
  <c r="Q8" i="3"/>
  <c r="R8" i="3" s="1"/>
  <c r="S8" i="3"/>
  <c r="U8" i="3" s="1"/>
  <c r="V8" i="3" s="1"/>
  <c r="O9" i="3"/>
  <c r="Q9" i="3"/>
  <c r="R9" i="3" s="1"/>
  <c r="S9" i="3"/>
  <c r="T9" i="3" s="1"/>
  <c r="U9" i="3"/>
  <c r="W9" i="3" s="1"/>
  <c r="O10" i="3"/>
  <c r="Q10" i="3"/>
  <c r="R10" i="3" s="1"/>
  <c r="S10" i="3"/>
  <c r="U10" i="3" s="1"/>
  <c r="V10" i="3" s="1"/>
  <c r="W10" i="3"/>
  <c r="O11" i="3"/>
  <c r="Q11" i="3"/>
  <c r="R11" i="3" s="1"/>
  <c r="S11" i="3"/>
  <c r="T11" i="3" s="1"/>
  <c r="O12" i="3"/>
  <c r="Q12" i="3"/>
  <c r="R12" i="3" s="1"/>
  <c r="S12" i="3"/>
  <c r="U12" i="3" s="1"/>
  <c r="V12" i="3" s="1"/>
  <c r="O13" i="3"/>
  <c r="Q13" i="3"/>
  <c r="R13" i="3" s="1"/>
  <c r="S13" i="3"/>
  <c r="T13" i="3" s="1"/>
  <c r="O14" i="3"/>
  <c r="Q14" i="3"/>
  <c r="R14" i="3" s="1"/>
  <c r="S14" i="3"/>
  <c r="U14" i="3" s="1"/>
  <c r="V14" i="3" s="1"/>
  <c r="O15" i="3"/>
  <c r="Q15" i="3"/>
  <c r="R15" i="3" s="1"/>
  <c r="S15" i="3"/>
  <c r="T15" i="3" s="1"/>
  <c r="U15" i="3"/>
  <c r="W15" i="3" s="1"/>
  <c r="O16" i="3"/>
  <c r="Q16" i="3"/>
  <c r="R16" i="3" s="1"/>
  <c r="S16" i="3"/>
  <c r="U16" i="3" s="1"/>
  <c r="V16" i="3" s="1"/>
  <c r="O17" i="3"/>
  <c r="Q17" i="3"/>
  <c r="R17" i="3" s="1"/>
  <c r="S17" i="3"/>
  <c r="T17" i="3" s="1"/>
  <c r="O18" i="3"/>
  <c r="Q18" i="3"/>
  <c r="R18" i="3" s="1"/>
  <c r="S18" i="3"/>
  <c r="U18" i="3" s="1"/>
  <c r="V18" i="3" s="1"/>
  <c r="O19" i="3"/>
  <c r="Q19" i="3"/>
  <c r="R19" i="3"/>
  <c r="S19" i="3"/>
  <c r="T19" i="3" s="1"/>
  <c r="U19" i="3"/>
  <c r="W19" i="3" s="1"/>
  <c r="O20" i="3"/>
  <c r="Q20" i="3"/>
  <c r="R20" i="3" s="1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B24" i="3"/>
  <c r="O24" i="3"/>
  <c r="Q24" i="3"/>
  <c r="R24" i="3" s="1"/>
  <c r="S24" i="3"/>
  <c r="U24" i="3" s="1"/>
  <c r="V24" i="3" s="1"/>
  <c r="B25" i="3"/>
  <c r="O25" i="3"/>
  <c r="Q25" i="3"/>
  <c r="R25" i="3" s="1"/>
  <c r="S25" i="3"/>
  <c r="T25" i="3" s="1"/>
  <c r="B26" i="3"/>
  <c r="O26" i="3"/>
  <c r="Q26" i="3"/>
  <c r="R26" i="3" s="1"/>
  <c r="S26" i="3"/>
  <c r="T26" i="3" s="1"/>
  <c r="U26" i="3"/>
  <c r="W26" i="3" s="1"/>
  <c r="B27" i="3"/>
  <c r="O27" i="3"/>
  <c r="Q27" i="3"/>
  <c r="R27" i="3" s="1"/>
  <c r="S27" i="3"/>
  <c r="T27" i="3" s="1"/>
  <c r="O28" i="3"/>
  <c r="Q28" i="3"/>
  <c r="R28" i="3" s="1"/>
  <c r="S28" i="3"/>
  <c r="U28" i="3" s="1"/>
  <c r="V28" i="3" s="1"/>
  <c r="T28" i="3"/>
  <c r="B29" i="3"/>
  <c r="O29" i="3"/>
  <c r="Q29" i="3"/>
  <c r="R29" i="3" s="1"/>
  <c r="S29" i="3"/>
  <c r="T29" i="3" s="1"/>
  <c r="O30" i="3"/>
  <c r="Q30" i="3"/>
  <c r="R30" i="3" s="1"/>
  <c r="S30" i="3"/>
  <c r="U30" i="3" s="1"/>
  <c r="V30" i="3" s="1"/>
  <c r="W30" i="3"/>
  <c r="O31" i="3"/>
  <c r="Q31" i="3"/>
  <c r="R31" i="3" s="1"/>
  <c r="S31" i="3"/>
  <c r="T31" i="3" s="1"/>
  <c r="B32" i="3"/>
  <c r="O32" i="3"/>
  <c r="Q32" i="3"/>
  <c r="R32" i="3" s="1"/>
  <c r="S32" i="3"/>
  <c r="T32" i="3" s="1"/>
  <c r="O33" i="3"/>
  <c r="Q33" i="3"/>
  <c r="R33" i="3" s="1"/>
  <c r="S33" i="3"/>
  <c r="U33" i="3" s="1"/>
  <c r="V33" i="3" s="1"/>
  <c r="B34" i="3"/>
  <c r="O34" i="3"/>
  <c r="Q34" i="3"/>
  <c r="R34" i="3" s="1"/>
  <c r="S34" i="3"/>
  <c r="T34" i="3" s="1"/>
  <c r="U34" i="3"/>
  <c r="W34" i="3" s="1"/>
  <c r="B35" i="3"/>
  <c r="O35" i="3"/>
  <c r="Q35" i="3"/>
  <c r="R35" i="3" s="1"/>
  <c r="S35" i="3"/>
  <c r="T35" i="3" s="1"/>
  <c r="B36" i="3"/>
  <c r="O36" i="3"/>
  <c r="Q36" i="3"/>
  <c r="R36" i="3" s="1"/>
  <c r="S36" i="3"/>
  <c r="U36" i="3" s="1"/>
  <c r="V36" i="3" s="1"/>
  <c r="B37" i="3"/>
  <c r="O37" i="3"/>
  <c r="Q37" i="3"/>
  <c r="R37" i="3" s="1"/>
  <c r="S37" i="3"/>
  <c r="T37" i="3" s="1"/>
  <c r="U37" i="3"/>
  <c r="V37" i="3" s="1"/>
  <c r="B38" i="3"/>
  <c r="O38" i="3"/>
  <c r="Q38" i="3"/>
  <c r="R38" i="3" s="1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T40" i="3" s="1"/>
  <c r="B41" i="3"/>
  <c r="O41" i="3"/>
  <c r="Q41" i="3"/>
  <c r="R41" i="3" s="1"/>
  <c r="S41" i="3"/>
  <c r="T41" i="3" s="1"/>
  <c r="B42" i="3"/>
  <c r="O42" i="3"/>
  <c r="Q42" i="3"/>
  <c r="R42" i="3" s="1"/>
  <c r="S42" i="3"/>
  <c r="T42" i="3" s="1"/>
  <c r="B43" i="3"/>
  <c r="O43" i="3"/>
  <c r="Q43" i="3"/>
  <c r="R43" i="3" s="1"/>
  <c r="S43" i="3"/>
  <c r="T43" i="3" s="1"/>
  <c r="N6" i="4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C4" i="5" s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C7" i="4" s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R460" i="1"/>
  <c r="R461" i="1"/>
  <c r="V461" i="1"/>
  <c r="W461" i="1" s="1"/>
  <c r="Z461" i="1"/>
  <c r="AA461" i="1" s="1"/>
  <c r="R462" i="1"/>
  <c r="R463" i="1"/>
  <c r="V463" i="1"/>
  <c r="W463" i="1" s="1"/>
  <c r="Z463" i="1"/>
  <c r="R464" i="1"/>
  <c r="V464" i="1"/>
  <c r="W464" i="1" s="1"/>
  <c r="X464" i="1"/>
  <c r="Y464" i="1" s="1"/>
  <c r="Z464" i="1"/>
  <c r="X463" i="1"/>
  <c r="Y463" i="1"/>
  <c r="X462" i="1"/>
  <c r="Y462" i="1" s="1"/>
  <c r="X461" i="1"/>
  <c r="Y461" i="1" s="1"/>
  <c r="X460" i="1"/>
  <c r="Y460" i="1" s="1"/>
  <c r="X459" i="1"/>
  <c r="Y459" i="1" s="1"/>
  <c r="X458" i="1"/>
  <c r="Y458" i="1" s="1"/>
  <c r="N5" i="4"/>
  <c r="M4" i="5"/>
  <c r="N8" i="4"/>
  <c r="N7" i="4"/>
  <c r="N4" i="5"/>
  <c r="N5" i="5"/>
  <c r="C4" i="4"/>
  <c r="C5" i="5"/>
  <c r="E5" i="5"/>
  <c r="D7" i="4"/>
  <c r="K21" i="4"/>
  <c r="K23" i="4"/>
  <c r="N3" i="4"/>
  <c r="Z4" i="3"/>
  <c r="AB4" i="3" s="1"/>
  <c r="V460" i="1"/>
  <c r="W460" i="1" s="1"/>
  <c r="Z458" i="1"/>
  <c r="Z462" i="1"/>
  <c r="AB462" i="1" s="1"/>
  <c r="AD462" i="1" s="1"/>
  <c r="V462" i="1"/>
  <c r="W462" i="1" s="1"/>
  <c r="Z460" i="1"/>
  <c r="AB460" i="1" s="1"/>
  <c r="V458" i="1"/>
  <c r="W458" i="1" s="1"/>
  <c r="AB461" i="1"/>
  <c r="E3" i="5"/>
  <c r="J3" i="5"/>
  <c r="D3" i="5"/>
  <c r="H3" i="5"/>
  <c r="D4" i="5"/>
  <c r="M23" i="4"/>
  <c r="M21" i="4"/>
  <c r="I20" i="4"/>
  <c r="I23" i="4"/>
  <c r="I22" i="4"/>
  <c r="I21" i="4"/>
  <c r="I13" i="4"/>
  <c r="K11" i="4"/>
  <c r="M11" i="4" s="1"/>
  <c r="K9" i="4"/>
  <c r="M9" i="4" s="1"/>
  <c r="I12" i="4"/>
  <c r="I10" i="4"/>
  <c r="K10" i="4"/>
  <c r="M10" i="4" s="1"/>
  <c r="D4" i="4"/>
  <c r="AA458" i="1"/>
  <c r="AB458" i="1"/>
  <c r="AC458" i="1" s="1"/>
  <c r="G8" i="6"/>
  <c r="R303" i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/>
  <c r="R376" i="1"/>
  <c r="R375" i="1"/>
  <c r="V375" i="1"/>
  <c r="W375" i="1"/>
  <c r="Z376" i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AA375" i="1" s="1"/>
  <c r="V164" i="1"/>
  <c r="W164" i="1"/>
  <c r="V162" i="1"/>
  <c r="W162" i="1" s="1"/>
  <c r="Z164" i="1"/>
  <c r="AB164" i="1" s="1"/>
  <c r="Z163" i="1"/>
  <c r="AB163" i="1" s="1"/>
  <c r="Z304" i="1"/>
  <c r="AB304" i="1" s="1"/>
  <c r="AC304" i="1" s="1"/>
  <c r="Z303" i="1"/>
  <c r="AA163" i="1"/>
  <c r="AB375" i="1"/>
  <c r="AC375" i="1" s="1"/>
  <c r="AA162" i="1"/>
  <c r="AB162" i="1"/>
  <c r="AC162" i="1" s="1"/>
  <c r="AA164" i="1"/>
  <c r="L376" i="1"/>
  <c r="L375" i="1"/>
  <c r="F26" i="6"/>
  <c r="G26" i="6" s="1"/>
  <c r="F37" i="6"/>
  <c r="G37" i="6"/>
  <c r="B57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5" i="7"/>
  <c r="B60" i="6"/>
  <c r="B61" i="6"/>
  <c r="B62" i="6" s="1"/>
  <c r="B63" i="6" s="1"/>
  <c r="E58" i="6"/>
  <c r="B56" i="6"/>
  <c r="B54" i="6"/>
  <c r="G46" i="6"/>
  <c r="G45" i="6"/>
  <c r="F41" i="6"/>
  <c r="G41" i="6" s="1"/>
  <c r="F40" i="6"/>
  <c r="G40" i="6" s="1"/>
  <c r="AD162" i="1"/>
  <c r="C58" i="6"/>
  <c r="G58" i="6"/>
  <c r="D58" i="6"/>
  <c r="F58" i="6"/>
  <c r="E31" i="7"/>
  <c r="F31" i="7"/>
  <c r="E30" i="7"/>
  <c r="F30" i="7"/>
  <c r="E29" i="7"/>
  <c r="F29" i="7"/>
  <c r="E28" i="7"/>
  <c r="F28" i="7"/>
  <c r="E27" i="7"/>
  <c r="E25" i="7"/>
  <c r="F25" i="7" s="1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5" i="6"/>
  <c r="F15" i="6" s="1"/>
  <c r="G15" i="6" s="1"/>
  <c r="E14" i="6"/>
  <c r="F14" i="6" s="1"/>
  <c r="G14" i="6" s="1"/>
  <c r="E13" i="6"/>
  <c r="E11" i="6"/>
  <c r="F11" i="6" s="1"/>
  <c r="F28" i="6"/>
  <c r="G28" i="6"/>
  <c r="F27" i="6"/>
  <c r="G27" i="6" s="1"/>
  <c r="F9" i="6"/>
  <c r="G9" i="6" s="1"/>
  <c r="D15" i="6"/>
  <c r="D14" i="6"/>
  <c r="D13" i="6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8" i="5"/>
  <c r="G9" i="5"/>
  <c r="Q9" i="5" s="1"/>
  <c r="G10" i="5"/>
  <c r="O10" i="5" s="1"/>
  <c r="G3" i="5"/>
  <c r="G5" i="5"/>
  <c r="G6" i="5"/>
  <c r="Q6" i="5" s="1"/>
  <c r="G11" i="6"/>
  <c r="O8" i="5"/>
  <c r="T7" i="5"/>
  <c r="I3" i="5"/>
  <c r="T3" i="5"/>
  <c r="G19" i="4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/>
  <c r="Z62" i="1"/>
  <c r="AA62" i="1"/>
  <c r="L386" i="1"/>
  <c r="R386" i="1"/>
  <c r="V386" i="1"/>
  <c r="W386" i="1" s="1"/>
  <c r="X386" i="1"/>
  <c r="Y386" i="1"/>
  <c r="Z386" i="1"/>
  <c r="AA386" i="1"/>
  <c r="L387" i="1"/>
  <c r="R387" i="1"/>
  <c r="V387" i="1"/>
  <c r="W387" i="1" s="1"/>
  <c r="X387" i="1"/>
  <c r="Y387" i="1"/>
  <c r="Z387" i="1"/>
  <c r="AA387" i="1"/>
  <c r="L390" i="1"/>
  <c r="R390" i="1"/>
  <c r="V390" i="1"/>
  <c r="W390" i="1" s="1"/>
  <c r="X390" i="1"/>
  <c r="Y390" i="1"/>
  <c r="Z390" i="1"/>
  <c r="AA390" i="1"/>
  <c r="L388" i="1"/>
  <c r="R388" i="1"/>
  <c r="V388" i="1"/>
  <c r="W388" i="1" s="1"/>
  <c r="X388" i="1"/>
  <c r="Y388" i="1"/>
  <c r="Z388" i="1"/>
  <c r="AA388" i="1"/>
  <c r="L389" i="1"/>
  <c r="R389" i="1"/>
  <c r="V389" i="1"/>
  <c r="W389" i="1" s="1"/>
  <c r="X389" i="1"/>
  <c r="Y389" i="1"/>
  <c r="Z389" i="1"/>
  <c r="AA389" i="1"/>
  <c r="L391" i="1"/>
  <c r="R391" i="1"/>
  <c r="V391" i="1"/>
  <c r="W391" i="1" s="1"/>
  <c r="X391" i="1"/>
  <c r="Y391" i="1"/>
  <c r="Z391" i="1"/>
  <c r="AA391" i="1"/>
  <c r="L392" i="1"/>
  <c r="R392" i="1"/>
  <c r="V392" i="1"/>
  <c r="W392" i="1" s="1"/>
  <c r="X392" i="1"/>
  <c r="Y392" i="1"/>
  <c r="Z392" i="1"/>
  <c r="AA392" i="1"/>
  <c r="L393" i="1"/>
  <c r="R393" i="1"/>
  <c r="V393" i="1"/>
  <c r="W393" i="1" s="1"/>
  <c r="X393" i="1"/>
  <c r="Y393" i="1"/>
  <c r="Z393" i="1"/>
  <c r="AA393" i="1"/>
  <c r="L394" i="1"/>
  <c r="R394" i="1"/>
  <c r="V394" i="1"/>
  <c r="W394" i="1" s="1"/>
  <c r="X394" i="1"/>
  <c r="Y394" i="1"/>
  <c r="Z394" i="1"/>
  <c r="AA394" i="1"/>
  <c r="L395" i="1"/>
  <c r="R395" i="1"/>
  <c r="V395" i="1"/>
  <c r="W395" i="1" s="1"/>
  <c r="X395" i="1"/>
  <c r="Y395" i="1"/>
  <c r="Z395" i="1"/>
  <c r="AA395" i="1"/>
  <c r="L397" i="1"/>
  <c r="R397" i="1"/>
  <c r="V397" i="1"/>
  <c r="W397" i="1" s="1"/>
  <c r="X397" i="1"/>
  <c r="Y397" i="1"/>
  <c r="Z397" i="1"/>
  <c r="AA397" i="1"/>
  <c r="L396" i="1"/>
  <c r="R396" i="1"/>
  <c r="V396" i="1"/>
  <c r="W396" i="1" s="1"/>
  <c r="X396" i="1"/>
  <c r="Y396" i="1"/>
  <c r="Z396" i="1"/>
  <c r="AA396" i="1"/>
  <c r="L398" i="1"/>
  <c r="R398" i="1"/>
  <c r="V398" i="1"/>
  <c r="W398" i="1" s="1"/>
  <c r="X398" i="1"/>
  <c r="Y398" i="1"/>
  <c r="Z398" i="1"/>
  <c r="AA398" i="1"/>
  <c r="L399" i="1"/>
  <c r="R399" i="1"/>
  <c r="V399" i="1"/>
  <c r="W399" i="1" s="1"/>
  <c r="X399" i="1"/>
  <c r="Y399" i="1"/>
  <c r="Z399" i="1"/>
  <c r="AA399" i="1"/>
  <c r="L400" i="1"/>
  <c r="R400" i="1"/>
  <c r="V400" i="1"/>
  <c r="W400" i="1" s="1"/>
  <c r="X400" i="1"/>
  <c r="Y400" i="1"/>
  <c r="Z400" i="1"/>
  <c r="AA400" i="1"/>
  <c r="L401" i="1"/>
  <c r="R401" i="1"/>
  <c r="V401" i="1"/>
  <c r="W401" i="1" s="1"/>
  <c r="X401" i="1"/>
  <c r="Y401" i="1"/>
  <c r="Z401" i="1"/>
  <c r="AA401" i="1"/>
  <c r="L402" i="1"/>
  <c r="R402" i="1"/>
  <c r="V402" i="1"/>
  <c r="W402" i="1" s="1"/>
  <c r="X402" i="1"/>
  <c r="Y402" i="1"/>
  <c r="Z402" i="1"/>
  <c r="AA402" i="1"/>
  <c r="L405" i="1"/>
  <c r="R405" i="1"/>
  <c r="V405" i="1"/>
  <c r="W405" i="1" s="1"/>
  <c r="X405" i="1"/>
  <c r="Y405" i="1"/>
  <c r="Z405" i="1"/>
  <c r="AA405" i="1"/>
  <c r="L403" i="1"/>
  <c r="R403" i="1"/>
  <c r="V403" i="1"/>
  <c r="W403" i="1" s="1"/>
  <c r="X403" i="1"/>
  <c r="Y403" i="1"/>
  <c r="Z403" i="1"/>
  <c r="AA403" i="1"/>
  <c r="L404" i="1"/>
  <c r="R404" i="1"/>
  <c r="V404" i="1"/>
  <c r="W404" i="1" s="1"/>
  <c r="X404" i="1"/>
  <c r="Y404" i="1"/>
  <c r="Z404" i="1"/>
  <c r="AA404" i="1"/>
  <c r="L406" i="1"/>
  <c r="R406" i="1"/>
  <c r="V406" i="1"/>
  <c r="W406" i="1" s="1"/>
  <c r="X406" i="1"/>
  <c r="Y406" i="1"/>
  <c r="Z406" i="1"/>
  <c r="AA406" i="1"/>
  <c r="L407" i="1"/>
  <c r="R407" i="1"/>
  <c r="V407" i="1"/>
  <c r="W407" i="1" s="1"/>
  <c r="X407" i="1"/>
  <c r="Y407" i="1"/>
  <c r="Z407" i="1"/>
  <c r="AA407" i="1"/>
  <c r="L63" i="1"/>
  <c r="R63" i="1"/>
  <c r="V63" i="1"/>
  <c r="W63" i="1" s="1"/>
  <c r="X63" i="1"/>
  <c r="Y63" i="1"/>
  <c r="Z63" i="1"/>
  <c r="AA63" i="1"/>
  <c r="L64" i="1"/>
  <c r="R64" i="1"/>
  <c r="V64" i="1"/>
  <c r="W64" i="1" s="1"/>
  <c r="X64" i="1"/>
  <c r="Y64" i="1"/>
  <c r="Z64" i="1"/>
  <c r="AA64" i="1"/>
  <c r="L65" i="1"/>
  <c r="R65" i="1"/>
  <c r="V65" i="1"/>
  <c r="W65" i="1" s="1"/>
  <c r="X65" i="1"/>
  <c r="Y65" i="1"/>
  <c r="Z65" i="1"/>
  <c r="AA65" i="1"/>
  <c r="L66" i="1"/>
  <c r="R66" i="1"/>
  <c r="V66" i="1"/>
  <c r="W66" i="1" s="1"/>
  <c r="X66" i="1"/>
  <c r="Y66" i="1"/>
  <c r="Z66" i="1"/>
  <c r="AA66" i="1"/>
  <c r="L67" i="1"/>
  <c r="R67" i="1"/>
  <c r="V67" i="1"/>
  <c r="W67" i="1" s="1"/>
  <c r="X67" i="1"/>
  <c r="Y67" i="1"/>
  <c r="Z67" i="1"/>
  <c r="AA67" i="1"/>
  <c r="L68" i="1"/>
  <c r="R68" i="1"/>
  <c r="V68" i="1"/>
  <c r="W68" i="1" s="1"/>
  <c r="X68" i="1"/>
  <c r="Y68" i="1"/>
  <c r="Z68" i="1"/>
  <c r="AA68" i="1"/>
  <c r="L69" i="1"/>
  <c r="R69" i="1"/>
  <c r="V69" i="1"/>
  <c r="W69" i="1" s="1"/>
  <c r="X69" i="1"/>
  <c r="Y69" i="1"/>
  <c r="Z69" i="1"/>
  <c r="AA69" i="1"/>
  <c r="L70" i="1"/>
  <c r="R70" i="1"/>
  <c r="V70" i="1"/>
  <c r="W70" i="1" s="1"/>
  <c r="X70" i="1"/>
  <c r="Y70" i="1"/>
  <c r="Z70" i="1"/>
  <c r="AA70" i="1"/>
  <c r="L71" i="1"/>
  <c r="R71" i="1"/>
  <c r="V71" i="1"/>
  <c r="W71" i="1" s="1"/>
  <c r="X71" i="1"/>
  <c r="Y71" i="1"/>
  <c r="Z71" i="1"/>
  <c r="AA71" i="1"/>
  <c r="L72" i="1"/>
  <c r="R72" i="1"/>
  <c r="V72" i="1"/>
  <c r="W72" i="1" s="1"/>
  <c r="X72" i="1"/>
  <c r="Y72" i="1"/>
  <c r="Z72" i="1"/>
  <c r="AA72" i="1"/>
  <c r="L73" i="1"/>
  <c r="R73" i="1"/>
  <c r="V73" i="1"/>
  <c r="W73" i="1" s="1"/>
  <c r="X73" i="1"/>
  <c r="Y73" i="1"/>
  <c r="Z73" i="1"/>
  <c r="AA73" i="1"/>
  <c r="L74" i="1"/>
  <c r="R74" i="1"/>
  <c r="V74" i="1"/>
  <c r="W74" i="1" s="1"/>
  <c r="X74" i="1"/>
  <c r="Y74" i="1"/>
  <c r="Z74" i="1"/>
  <c r="AA74" i="1"/>
  <c r="L75" i="1"/>
  <c r="R75" i="1"/>
  <c r="V75" i="1"/>
  <c r="W75" i="1" s="1"/>
  <c r="X75" i="1"/>
  <c r="Y75" i="1"/>
  <c r="Z75" i="1"/>
  <c r="AA75" i="1"/>
  <c r="L76" i="1"/>
  <c r="R76" i="1"/>
  <c r="V76" i="1"/>
  <c r="W76" i="1" s="1"/>
  <c r="X76" i="1"/>
  <c r="Y76" i="1"/>
  <c r="Z76" i="1"/>
  <c r="AA76" i="1"/>
  <c r="L79" i="1"/>
  <c r="R79" i="1"/>
  <c r="V79" i="1"/>
  <c r="W79" i="1" s="1"/>
  <c r="X79" i="1"/>
  <c r="Y79" i="1" s="1"/>
  <c r="Z79" i="1"/>
  <c r="AA79" i="1"/>
  <c r="L80" i="1"/>
  <c r="R80" i="1"/>
  <c r="V80" i="1"/>
  <c r="W80" i="1" s="1"/>
  <c r="X80" i="1"/>
  <c r="Y80" i="1"/>
  <c r="Z80" i="1"/>
  <c r="AA80" i="1"/>
  <c r="L81" i="1"/>
  <c r="R81" i="1"/>
  <c r="V81" i="1"/>
  <c r="W81" i="1" s="1"/>
  <c r="X81" i="1"/>
  <c r="Y81" i="1" s="1"/>
  <c r="Z81" i="1"/>
  <c r="AA81" i="1"/>
  <c r="L82" i="1"/>
  <c r="R82" i="1"/>
  <c r="V82" i="1"/>
  <c r="W82" i="1" s="1"/>
  <c r="X82" i="1"/>
  <c r="Y82" i="1"/>
  <c r="Z82" i="1"/>
  <c r="AA82" i="1"/>
  <c r="L83" i="1"/>
  <c r="R83" i="1"/>
  <c r="V83" i="1"/>
  <c r="W83" i="1" s="1"/>
  <c r="X83" i="1"/>
  <c r="Y83" i="1" s="1"/>
  <c r="Z83" i="1"/>
  <c r="AA83" i="1"/>
  <c r="L85" i="1"/>
  <c r="R85" i="1"/>
  <c r="V85" i="1"/>
  <c r="W85" i="1" s="1"/>
  <c r="X85" i="1"/>
  <c r="Y85" i="1"/>
  <c r="Z85" i="1"/>
  <c r="AA85" i="1"/>
  <c r="L84" i="1"/>
  <c r="R84" i="1"/>
  <c r="V84" i="1"/>
  <c r="W84" i="1" s="1"/>
  <c r="X84" i="1"/>
  <c r="Y84" i="1" s="1"/>
  <c r="Z84" i="1"/>
  <c r="AA84" i="1"/>
  <c r="L86" i="1"/>
  <c r="R86" i="1"/>
  <c r="V86" i="1"/>
  <c r="W86" i="1" s="1"/>
  <c r="X86" i="1"/>
  <c r="Y86" i="1"/>
  <c r="Z86" i="1"/>
  <c r="AA86" i="1"/>
  <c r="L87" i="1"/>
  <c r="R87" i="1"/>
  <c r="V87" i="1"/>
  <c r="W87" i="1" s="1"/>
  <c r="X87" i="1"/>
  <c r="Y87" i="1" s="1"/>
  <c r="Z87" i="1"/>
  <c r="AA87" i="1"/>
  <c r="L88" i="1"/>
  <c r="R88" i="1"/>
  <c r="V88" i="1"/>
  <c r="W88" i="1" s="1"/>
  <c r="X88" i="1"/>
  <c r="Y88" i="1"/>
  <c r="Z88" i="1"/>
  <c r="AA88" i="1"/>
  <c r="L89" i="1"/>
  <c r="R89" i="1"/>
  <c r="V89" i="1"/>
  <c r="W89" i="1" s="1"/>
  <c r="X89" i="1"/>
  <c r="Y89" i="1" s="1"/>
  <c r="Z89" i="1"/>
  <c r="AA89" i="1"/>
  <c r="L90" i="1"/>
  <c r="R90" i="1"/>
  <c r="V90" i="1"/>
  <c r="W90" i="1" s="1"/>
  <c r="X90" i="1"/>
  <c r="Y90" i="1"/>
  <c r="Z90" i="1"/>
  <c r="AA90" i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/>
  <c r="Z92" i="1"/>
  <c r="AA92" i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/>
  <c r="Z94" i="1"/>
  <c r="AA94" i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/>
  <c r="Z95" i="1"/>
  <c r="AA95" i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/>
  <c r="Z98" i="1"/>
  <c r="AA98" i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/>
  <c r="Z100" i="1"/>
  <c r="AA100" i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/>
  <c r="Z104" i="1"/>
  <c r="AA104" i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/>
  <c r="Z106" i="1"/>
  <c r="AA106" i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/>
  <c r="Z5" i="1"/>
  <c r="AA5" i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/>
  <c r="Z7" i="1"/>
  <c r="AA7" i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/>
  <c r="Z9" i="1"/>
  <c r="AA9" i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/>
  <c r="Z11" i="1"/>
  <c r="AA11" i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/>
  <c r="Z13" i="1"/>
  <c r="AA13" i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/>
  <c r="Z15" i="1"/>
  <c r="AA15" i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/>
  <c r="Z17" i="1"/>
  <c r="AA17" i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/>
  <c r="Z108" i="1"/>
  <c r="AA108" i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 s="1"/>
  <c r="R112" i="1"/>
  <c r="V112" i="1"/>
  <c r="W112" i="1" s="1"/>
  <c r="X112" i="1"/>
  <c r="Y112" i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/>
  <c r="Z116" i="1"/>
  <c r="R117" i="1"/>
  <c r="V117" i="1"/>
  <c r="W117" i="1" s="1"/>
  <c r="X117" i="1"/>
  <c r="Y117" i="1" s="1"/>
  <c r="Z117" i="1"/>
  <c r="AA117" i="1"/>
  <c r="L118" i="1"/>
  <c r="R118" i="1"/>
  <c r="V118" i="1"/>
  <c r="W118" i="1" s="1"/>
  <c r="X118" i="1"/>
  <c r="Y118" i="1" s="1"/>
  <c r="Z118" i="1"/>
  <c r="AA118" i="1"/>
  <c r="L119" i="1"/>
  <c r="R119" i="1"/>
  <c r="V119" i="1"/>
  <c r="W119" i="1"/>
  <c r="X119" i="1"/>
  <c r="Y119" i="1" s="1"/>
  <c r="Z119" i="1"/>
  <c r="AA119" i="1"/>
  <c r="L120" i="1"/>
  <c r="E7" i="4"/>
  <c r="G7" i="4" s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/>
  <c r="L127" i="1"/>
  <c r="R127" i="1"/>
  <c r="V127" i="1"/>
  <c r="W127" i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/>
  <c r="L129" i="1"/>
  <c r="R129" i="1"/>
  <c r="V129" i="1"/>
  <c r="W129" i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/>
  <c r="L134" i="1"/>
  <c r="R134" i="1"/>
  <c r="V134" i="1"/>
  <c r="W134" i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/>
  <c r="X409" i="1"/>
  <c r="Y409" i="1" s="1"/>
  <c r="Z409" i="1"/>
  <c r="AA409" i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/>
  <c r="Z414" i="1"/>
  <c r="AA414" i="1" s="1"/>
  <c r="R415" i="1"/>
  <c r="V415" i="1"/>
  <c r="W415" i="1" s="1"/>
  <c r="X415" i="1"/>
  <c r="Y415" i="1" s="1"/>
  <c r="Z415" i="1"/>
  <c r="AA415" i="1"/>
  <c r="R416" i="1"/>
  <c r="V416" i="1"/>
  <c r="W416" i="1" s="1"/>
  <c r="X416" i="1"/>
  <c r="Y416" i="1" s="1"/>
  <c r="Z416" i="1"/>
  <c r="AA416" i="1" s="1"/>
  <c r="L138" i="1"/>
  <c r="R138" i="1"/>
  <c r="V138" i="1"/>
  <c r="W138" i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/>
  <c r="L427" i="1"/>
  <c r="E4" i="5" s="1"/>
  <c r="G4" i="5" s="1"/>
  <c r="R427" i="1"/>
  <c r="V427" i="1"/>
  <c r="W427" i="1" s="1"/>
  <c r="X427" i="1"/>
  <c r="Y427" i="1" s="1"/>
  <c r="H4" i="5" s="1"/>
  <c r="I4" i="5" s="1"/>
  <c r="Z427" i="1"/>
  <c r="AA427" i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/>
  <c r="X167" i="1"/>
  <c r="Y167" i="1" s="1"/>
  <c r="Z167" i="1"/>
  <c r="AA167" i="1" s="1"/>
  <c r="R168" i="1"/>
  <c r="V168" i="1"/>
  <c r="W168" i="1" s="1"/>
  <c r="X168" i="1"/>
  <c r="Y168" i="1" s="1"/>
  <c r="Z168" i="1"/>
  <c r="AA168" i="1"/>
  <c r="R19" i="1"/>
  <c r="V19" i="1"/>
  <c r="W19" i="1" s="1"/>
  <c r="X19" i="1"/>
  <c r="Y19" i="1"/>
  <c r="Z19" i="1"/>
  <c r="AA19" i="1" s="1"/>
  <c r="L20" i="1"/>
  <c r="R20" i="1"/>
  <c r="V20" i="1"/>
  <c r="W20" i="1" s="1"/>
  <c r="X20" i="1"/>
  <c r="Y20" i="1"/>
  <c r="Z20" i="1"/>
  <c r="AA20" i="1" s="1"/>
  <c r="L21" i="1"/>
  <c r="R21" i="1"/>
  <c r="V21" i="1"/>
  <c r="W21" i="1" s="1"/>
  <c r="X21" i="1"/>
  <c r="Y21" i="1"/>
  <c r="Z21" i="1"/>
  <c r="AA21" i="1" s="1"/>
  <c r="L24" i="1"/>
  <c r="R24" i="1"/>
  <c r="V24" i="1"/>
  <c r="W24" i="1" s="1"/>
  <c r="X24" i="1"/>
  <c r="Y24" i="1"/>
  <c r="Z24" i="1"/>
  <c r="AA24" i="1" s="1"/>
  <c r="L22" i="1"/>
  <c r="R22" i="1"/>
  <c r="V22" i="1"/>
  <c r="W22" i="1" s="1"/>
  <c r="X22" i="1"/>
  <c r="Y22" i="1"/>
  <c r="Z22" i="1"/>
  <c r="AA22" i="1" s="1"/>
  <c r="L25" i="1"/>
  <c r="R25" i="1"/>
  <c r="V25" i="1"/>
  <c r="W25" i="1" s="1"/>
  <c r="X25" i="1"/>
  <c r="Y25" i="1"/>
  <c r="Z25" i="1"/>
  <c r="AA25" i="1" s="1"/>
  <c r="L23" i="1"/>
  <c r="R23" i="1"/>
  <c r="V23" i="1"/>
  <c r="W23" i="1" s="1"/>
  <c r="X23" i="1"/>
  <c r="Y23" i="1"/>
  <c r="Z23" i="1"/>
  <c r="AA23" i="1" s="1"/>
  <c r="L26" i="1"/>
  <c r="R26" i="1"/>
  <c r="V26" i="1"/>
  <c r="W26" i="1" s="1"/>
  <c r="X26" i="1"/>
  <c r="Y26" i="1"/>
  <c r="Z26" i="1"/>
  <c r="AA26" i="1" s="1"/>
  <c r="L430" i="1"/>
  <c r="R430" i="1"/>
  <c r="V430" i="1"/>
  <c r="W430" i="1" s="1"/>
  <c r="X430" i="1"/>
  <c r="Y430" i="1"/>
  <c r="Z430" i="1"/>
  <c r="AA430" i="1" s="1"/>
  <c r="L431" i="1"/>
  <c r="R431" i="1"/>
  <c r="V431" i="1"/>
  <c r="W431" i="1" s="1"/>
  <c r="X431" i="1"/>
  <c r="Y431" i="1"/>
  <c r="Z431" i="1"/>
  <c r="AA431" i="1" s="1"/>
  <c r="L434" i="1"/>
  <c r="R434" i="1"/>
  <c r="V434" i="1"/>
  <c r="W434" i="1" s="1"/>
  <c r="X434" i="1"/>
  <c r="Y434" i="1"/>
  <c r="Z434" i="1"/>
  <c r="AA434" i="1" s="1"/>
  <c r="L432" i="1"/>
  <c r="R432" i="1"/>
  <c r="V432" i="1"/>
  <c r="W432" i="1" s="1"/>
  <c r="X432" i="1"/>
  <c r="Y432" i="1"/>
  <c r="Z432" i="1"/>
  <c r="AA432" i="1" s="1"/>
  <c r="L433" i="1"/>
  <c r="R433" i="1"/>
  <c r="V433" i="1"/>
  <c r="W433" i="1" s="1"/>
  <c r="X433" i="1"/>
  <c r="Y433" i="1"/>
  <c r="Z433" i="1"/>
  <c r="AA433" i="1" s="1"/>
  <c r="L435" i="1"/>
  <c r="R435" i="1"/>
  <c r="V435" i="1"/>
  <c r="W435" i="1" s="1"/>
  <c r="X435" i="1"/>
  <c r="Y435" i="1"/>
  <c r="Z435" i="1"/>
  <c r="AA435" i="1" s="1"/>
  <c r="L436" i="1"/>
  <c r="R436" i="1"/>
  <c r="V436" i="1"/>
  <c r="W436" i="1" s="1"/>
  <c r="X436" i="1"/>
  <c r="Y436" i="1"/>
  <c r="Z436" i="1"/>
  <c r="AA436" i="1" s="1"/>
  <c r="L437" i="1"/>
  <c r="R437" i="1"/>
  <c r="V437" i="1"/>
  <c r="W437" i="1" s="1"/>
  <c r="X437" i="1"/>
  <c r="Y437" i="1"/>
  <c r="Z437" i="1"/>
  <c r="AA437" i="1" s="1"/>
  <c r="L438" i="1"/>
  <c r="R438" i="1"/>
  <c r="V438" i="1"/>
  <c r="W438" i="1" s="1"/>
  <c r="X438" i="1"/>
  <c r="Y438" i="1"/>
  <c r="Z438" i="1"/>
  <c r="AA438" i="1" s="1"/>
  <c r="L439" i="1"/>
  <c r="R439" i="1"/>
  <c r="V439" i="1"/>
  <c r="W439" i="1" s="1"/>
  <c r="X439" i="1"/>
  <c r="Y439" i="1"/>
  <c r="Z439" i="1"/>
  <c r="AA439" i="1" s="1"/>
  <c r="L441" i="1"/>
  <c r="R441" i="1"/>
  <c r="V441" i="1"/>
  <c r="W441" i="1" s="1"/>
  <c r="X441" i="1"/>
  <c r="Y441" i="1"/>
  <c r="Z441" i="1"/>
  <c r="AA441" i="1" s="1"/>
  <c r="L440" i="1"/>
  <c r="R440" i="1"/>
  <c r="V440" i="1"/>
  <c r="W440" i="1" s="1"/>
  <c r="X440" i="1"/>
  <c r="Y440" i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/>
  <c r="Z172" i="1"/>
  <c r="AA172" i="1" s="1"/>
  <c r="L173" i="1"/>
  <c r="R173" i="1"/>
  <c r="V173" i="1"/>
  <c r="W173" i="1" s="1"/>
  <c r="X173" i="1"/>
  <c r="Y173" i="1"/>
  <c r="Z173" i="1"/>
  <c r="AA173" i="1" s="1"/>
  <c r="L174" i="1"/>
  <c r="R174" i="1"/>
  <c r="V174" i="1"/>
  <c r="W174" i="1" s="1"/>
  <c r="X174" i="1"/>
  <c r="Y174" i="1"/>
  <c r="Z174" i="1"/>
  <c r="AA174" i="1" s="1"/>
  <c r="L175" i="1"/>
  <c r="R175" i="1"/>
  <c r="V175" i="1"/>
  <c r="W175" i="1" s="1"/>
  <c r="X175" i="1"/>
  <c r="Y175" i="1"/>
  <c r="Z175" i="1"/>
  <c r="AA175" i="1" s="1"/>
  <c r="L176" i="1"/>
  <c r="R176" i="1"/>
  <c r="V176" i="1"/>
  <c r="W176" i="1" s="1"/>
  <c r="X176" i="1"/>
  <c r="Y176" i="1"/>
  <c r="Z176" i="1"/>
  <c r="AA176" i="1" s="1"/>
  <c r="L177" i="1"/>
  <c r="R177" i="1"/>
  <c r="V177" i="1"/>
  <c r="W177" i="1" s="1"/>
  <c r="X177" i="1"/>
  <c r="Y177" i="1"/>
  <c r="Z177" i="1"/>
  <c r="AA177" i="1" s="1"/>
  <c r="L178" i="1"/>
  <c r="R178" i="1"/>
  <c r="V178" i="1"/>
  <c r="W178" i="1" s="1"/>
  <c r="X178" i="1"/>
  <c r="Y178" i="1"/>
  <c r="Z178" i="1"/>
  <c r="AA178" i="1" s="1"/>
  <c r="L179" i="1"/>
  <c r="R179" i="1"/>
  <c r="V179" i="1"/>
  <c r="W179" i="1" s="1"/>
  <c r="X179" i="1"/>
  <c r="Y179" i="1"/>
  <c r="Z179" i="1"/>
  <c r="AA179" i="1" s="1"/>
  <c r="L180" i="1"/>
  <c r="R180" i="1"/>
  <c r="V180" i="1"/>
  <c r="W180" i="1" s="1"/>
  <c r="X180" i="1"/>
  <c r="Y180" i="1"/>
  <c r="Z180" i="1"/>
  <c r="AA180" i="1" s="1"/>
  <c r="L181" i="1"/>
  <c r="R181" i="1"/>
  <c r="V181" i="1"/>
  <c r="W181" i="1" s="1"/>
  <c r="X181" i="1"/>
  <c r="Y181" i="1"/>
  <c r="Z181" i="1"/>
  <c r="AA181" i="1" s="1"/>
  <c r="L182" i="1"/>
  <c r="R182" i="1"/>
  <c r="V182" i="1"/>
  <c r="W182" i="1" s="1"/>
  <c r="X182" i="1"/>
  <c r="Y182" i="1"/>
  <c r="Z182" i="1"/>
  <c r="AA182" i="1" s="1"/>
  <c r="AE182" i="1" s="1"/>
  <c r="AF182" i="1" s="1"/>
  <c r="L183" i="1"/>
  <c r="R183" i="1"/>
  <c r="V183" i="1"/>
  <c r="W183" i="1" s="1"/>
  <c r="X183" i="1"/>
  <c r="Y183" i="1"/>
  <c r="Z183" i="1"/>
  <c r="AA183" i="1" s="1"/>
  <c r="L184" i="1"/>
  <c r="R184" i="1"/>
  <c r="V184" i="1"/>
  <c r="W184" i="1" s="1"/>
  <c r="X184" i="1"/>
  <c r="Y184" i="1"/>
  <c r="Z184" i="1"/>
  <c r="AA184" i="1" s="1"/>
  <c r="L185" i="1"/>
  <c r="R185" i="1"/>
  <c r="V185" i="1"/>
  <c r="W185" i="1" s="1"/>
  <c r="X185" i="1"/>
  <c r="Y185" i="1"/>
  <c r="Z185" i="1"/>
  <c r="AA185" i="1" s="1"/>
  <c r="L186" i="1"/>
  <c r="R186" i="1"/>
  <c r="V186" i="1"/>
  <c r="W186" i="1" s="1"/>
  <c r="X186" i="1"/>
  <c r="Y186" i="1"/>
  <c r="Z186" i="1"/>
  <c r="AA186" i="1" s="1"/>
  <c r="L187" i="1"/>
  <c r="R187" i="1"/>
  <c r="V187" i="1"/>
  <c r="W187" i="1" s="1"/>
  <c r="X187" i="1"/>
  <c r="Y187" i="1"/>
  <c r="Z187" i="1"/>
  <c r="AA187" i="1" s="1"/>
  <c r="L188" i="1"/>
  <c r="R188" i="1"/>
  <c r="V188" i="1"/>
  <c r="W188" i="1" s="1"/>
  <c r="X188" i="1"/>
  <c r="Y188" i="1"/>
  <c r="Z188" i="1"/>
  <c r="AA188" i="1" s="1"/>
  <c r="L189" i="1"/>
  <c r="R189" i="1"/>
  <c r="V189" i="1"/>
  <c r="W189" i="1" s="1"/>
  <c r="X189" i="1"/>
  <c r="Y189" i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L330" i="1"/>
  <c r="R264" i="1"/>
  <c r="V264" i="1"/>
  <c r="W264" i="1"/>
  <c r="X264" i="1"/>
  <c r="Y264" i="1" s="1"/>
  <c r="Z264" i="1"/>
  <c r="AA264" i="1" s="1"/>
  <c r="L266" i="1"/>
  <c r="R266" i="1"/>
  <c r="V266" i="1"/>
  <c r="W266" i="1"/>
  <c r="X266" i="1"/>
  <c r="Y266" i="1" s="1"/>
  <c r="Z266" i="1"/>
  <c r="AA266" i="1" s="1"/>
  <c r="L267" i="1"/>
  <c r="R267" i="1"/>
  <c r="V267" i="1"/>
  <c r="W267" i="1"/>
  <c r="X267" i="1"/>
  <c r="Y267" i="1" s="1"/>
  <c r="Z267" i="1"/>
  <c r="AA267" i="1" s="1"/>
  <c r="L268" i="1"/>
  <c r="R268" i="1"/>
  <c r="V268" i="1"/>
  <c r="W268" i="1"/>
  <c r="X268" i="1"/>
  <c r="Y268" i="1" s="1"/>
  <c r="Z268" i="1"/>
  <c r="AA268" i="1" s="1"/>
  <c r="L269" i="1"/>
  <c r="R269" i="1"/>
  <c r="V269" i="1"/>
  <c r="W269" i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L365" i="1"/>
  <c r="R365" i="1"/>
  <c r="V365" i="1"/>
  <c r="W365" i="1" s="1"/>
  <c r="X365" i="1"/>
  <c r="Y365" i="1" s="1"/>
  <c r="Z365" i="1"/>
  <c r="L366" i="1"/>
  <c r="R366" i="1"/>
  <c r="V366" i="1"/>
  <c r="W366" i="1" s="1"/>
  <c r="X366" i="1"/>
  <c r="Y366" i="1" s="1"/>
  <c r="Z366" i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L371" i="1"/>
  <c r="R371" i="1"/>
  <c r="V371" i="1"/>
  <c r="W371" i="1" s="1"/>
  <c r="X371" i="1"/>
  <c r="Y371" i="1" s="1"/>
  <c r="Z371" i="1"/>
  <c r="L372" i="1"/>
  <c r="R372" i="1"/>
  <c r="V372" i="1"/>
  <c r="W372" i="1" s="1"/>
  <c r="X372" i="1"/>
  <c r="Y372" i="1" s="1"/>
  <c r="Z372" i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/>
  <c r="X40" i="1"/>
  <c r="Y40" i="1" s="1"/>
  <c r="Z40" i="1"/>
  <c r="AA40" i="1" s="1"/>
  <c r="P5" i="4"/>
  <c r="P7" i="4"/>
  <c r="Q7" i="4" s="1"/>
  <c r="P8" i="4"/>
  <c r="P5" i="5"/>
  <c r="Q5" i="5" s="1"/>
  <c r="R5" i="5" s="1"/>
  <c r="G79" i="6" s="1"/>
  <c r="P3" i="4"/>
  <c r="P6" i="4"/>
  <c r="P4" i="4"/>
  <c r="Q4" i="4" s="1"/>
  <c r="E8" i="4"/>
  <c r="G8" i="4" s="1"/>
  <c r="O8" i="4" s="1"/>
  <c r="AA325" i="1"/>
  <c r="AB325" i="1"/>
  <c r="AC325" i="1" s="1"/>
  <c r="I19" i="4"/>
  <c r="Q12" i="4"/>
  <c r="T12" i="4"/>
  <c r="U12" i="4" s="1"/>
  <c r="T14" i="4"/>
  <c r="O14" i="4"/>
  <c r="O10" i="4"/>
  <c r="O4" i="4"/>
  <c r="Q14" i="4"/>
  <c r="K19" i="4"/>
  <c r="M19" i="4"/>
  <c r="O11" i="4"/>
  <c r="Q11" i="4"/>
  <c r="T11" i="4"/>
  <c r="U11" i="4" s="1"/>
  <c r="O13" i="4"/>
  <c r="Q13" i="4"/>
  <c r="R13" i="4" s="1"/>
  <c r="T13" i="4"/>
  <c r="O9" i="4"/>
  <c r="T9" i="4"/>
  <c r="AB19" i="1"/>
  <c r="AB186" i="1"/>
  <c r="AC186" i="1" s="1"/>
  <c r="AB68" i="1"/>
  <c r="AC68" i="1" s="1"/>
  <c r="AB436" i="1"/>
  <c r="AC436" i="1"/>
  <c r="AB117" i="1"/>
  <c r="AC117" i="1" s="1"/>
  <c r="AB377" i="1"/>
  <c r="AC377" i="1" s="1"/>
  <c r="AB170" i="1"/>
  <c r="AC170" i="1" s="1"/>
  <c r="AB22" i="1"/>
  <c r="AC22" i="1" s="1"/>
  <c r="AB137" i="1"/>
  <c r="AC137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380" i="1"/>
  <c r="AC380" i="1" s="1"/>
  <c r="AB468" i="1"/>
  <c r="AC468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D441" i="1" s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D378" i="1" s="1"/>
  <c r="AB323" i="1"/>
  <c r="AC323" i="1" s="1"/>
  <c r="AB245" i="1"/>
  <c r="AC245" i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C183" i="1" s="1"/>
  <c r="AB181" i="1"/>
  <c r="AC181" i="1" s="1"/>
  <c r="AB179" i="1"/>
  <c r="AB177" i="1"/>
  <c r="AC177" i="1" s="1"/>
  <c r="AB175" i="1"/>
  <c r="AB173" i="1"/>
  <c r="AC173" i="1" s="1"/>
  <c r="AB171" i="1"/>
  <c r="AD171" i="1" s="1"/>
  <c r="AB447" i="1"/>
  <c r="AD447" i="1"/>
  <c r="AB415" i="1"/>
  <c r="AC415" i="1" s="1"/>
  <c r="AB414" i="1"/>
  <c r="AC414" i="1" s="1"/>
  <c r="AE414" i="1" s="1"/>
  <c r="AF414" i="1" s="1"/>
  <c r="AB409" i="1"/>
  <c r="AB136" i="1"/>
  <c r="AC136" i="1" s="1"/>
  <c r="AB134" i="1"/>
  <c r="AB132" i="1"/>
  <c r="AC132" i="1" s="1"/>
  <c r="AB130" i="1"/>
  <c r="AB128" i="1"/>
  <c r="AC128" i="1"/>
  <c r="AB125" i="1"/>
  <c r="AB119" i="1"/>
  <c r="AC119" i="1" s="1"/>
  <c r="AB92" i="1"/>
  <c r="AC92" i="1" s="1"/>
  <c r="AB75" i="1"/>
  <c r="AB73" i="1"/>
  <c r="AC73" i="1"/>
  <c r="AB71" i="1"/>
  <c r="AB70" i="1"/>
  <c r="AB66" i="1"/>
  <c r="AC66" i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52" i="1"/>
  <c r="AC352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E24" i="1" s="1"/>
  <c r="AF24" i="1" s="1"/>
  <c r="AB21" i="1"/>
  <c r="AD21" i="1" s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D469" i="1" s="1"/>
  <c r="AB383" i="1"/>
  <c r="AB381" i="1"/>
  <c r="AC381" i="1"/>
  <c r="AB466" i="1"/>
  <c r="AC466" i="1" s="1"/>
  <c r="AB374" i="1"/>
  <c r="AC374" i="1" s="1"/>
  <c r="AB356" i="1"/>
  <c r="AC356" i="1" s="1"/>
  <c r="AB340" i="1"/>
  <c r="AC340" i="1" s="1"/>
  <c r="AB319" i="1"/>
  <c r="AC319" i="1" s="1"/>
  <c r="AB311" i="1"/>
  <c r="AC311" i="1" s="1"/>
  <c r="AB246" i="1"/>
  <c r="AC246" i="1" s="1"/>
  <c r="AB244" i="1"/>
  <c r="AC244" i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C72" i="1" s="1"/>
  <c r="AB69" i="1"/>
  <c r="AC69" i="1" s="1"/>
  <c r="AB65" i="1"/>
  <c r="AB406" i="1"/>
  <c r="AB402" i="1"/>
  <c r="AC402" i="1" s="1"/>
  <c r="AB398" i="1"/>
  <c r="AB394" i="1"/>
  <c r="AB389" i="1"/>
  <c r="AC389" i="1"/>
  <c r="AA30" i="1"/>
  <c r="AB30" i="1"/>
  <c r="AC30" i="1" s="1"/>
  <c r="AA240" i="1"/>
  <c r="AB240" i="1"/>
  <c r="AA238" i="1"/>
  <c r="AB238" i="1"/>
  <c r="AA236" i="1"/>
  <c r="AB236" i="1"/>
  <c r="AB362" i="1"/>
  <c r="AC362" i="1" s="1"/>
  <c r="AB354" i="1"/>
  <c r="AC354" i="1" s="1"/>
  <c r="AB346" i="1"/>
  <c r="AC346" i="1" s="1"/>
  <c r="AB338" i="1"/>
  <c r="AC338" i="1" s="1"/>
  <c r="AB330" i="1"/>
  <c r="AC330" i="1" s="1"/>
  <c r="AB321" i="1"/>
  <c r="AC321" i="1"/>
  <c r="AB317" i="1"/>
  <c r="AC317" i="1" s="1"/>
  <c r="AB313" i="1"/>
  <c r="AC313" i="1" s="1"/>
  <c r="AB309" i="1"/>
  <c r="AC309" i="1" s="1"/>
  <c r="AB308" i="1"/>
  <c r="AB307" i="1"/>
  <c r="AB306" i="1"/>
  <c r="AD306" i="1" s="1"/>
  <c r="AB305" i="1"/>
  <c r="AB51" i="1"/>
  <c r="AB50" i="1"/>
  <c r="AB48" i="1"/>
  <c r="AD48" i="1" s="1"/>
  <c r="AB47" i="1"/>
  <c r="AB46" i="1"/>
  <c r="AB44" i="1"/>
  <c r="AB42" i="1"/>
  <c r="AB102" i="1"/>
  <c r="AB78" i="1"/>
  <c r="AC78" i="1" s="1"/>
  <c r="AB302" i="1"/>
  <c r="AB300" i="1"/>
  <c r="AB298" i="1"/>
  <c r="AD298" i="1" s="1"/>
  <c r="AB299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C7" i="1" s="1"/>
  <c r="AB6" i="1"/>
  <c r="AB5" i="1"/>
  <c r="AB107" i="1"/>
  <c r="AD107" i="1" s="1"/>
  <c r="AB106" i="1"/>
  <c r="AC106" i="1" s="1"/>
  <c r="AB105" i="1"/>
  <c r="AB104" i="1"/>
  <c r="AB103" i="1"/>
  <c r="AB100" i="1"/>
  <c r="AC100" i="1" s="1"/>
  <c r="AB99" i="1"/>
  <c r="AB98" i="1"/>
  <c r="AB97" i="1"/>
  <c r="AD97" i="1" s="1"/>
  <c r="AB95" i="1"/>
  <c r="AC95" i="1" s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1" i="1"/>
  <c r="AB359" i="1"/>
  <c r="AC359" i="1" s="1"/>
  <c r="AB353" i="1"/>
  <c r="AB351" i="1"/>
  <c r="AB345" i="1"/>
  <c r="AB343" i="1"/>
  <c r="AC343" i="1" s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C29" i="1" s="1"/>
  <c r="AB28" i="1"/>
  <c r="AB109" i="1"/>
  <c r="AB18" i="1"/>
  <c r="AB16" i="1"/>
  <c r="AC16" i="1" s="1"/>
  <c r="AB14" i="1"/>
  <c r="AB12" i="1"/>
  <c r="AB10" i="1"/>
  <c r="AB86" i="1"/>
  <c r="AC86" i="1" s="1"/>
  <c r="AB85" i="1"/>
  <c r="AB82" i="1"/>
  <c r="AB80" i="1"/>
  <c r="AB91" i="1"/>
  <c r="AC91" i="1" s="1"/>
  <c r="AB89" i="1"/>
  <c r="AB87" i="1"/>
  <c r="AB84" i="1"/>
  <c r="AB83" i="1"/>
  <c r="AC83" i="1" s="1"/>
  <c r="AB81" i="1"/>
  <c r="AB79" i="1"/>
  <c r="AB388" i="1"/>
  <c r="AB387" i="1"/>
  <c r="AC387" i="1" s="1"/>
  <c r="AB62" i="1"/>
  <c r="AB60" i="1"/>
  <c r="AB58" i="1"/>
  <c r="AD117" i="1"/>
  <c r="AD381" i="1"/>
  <c r="AD400" i="1"/>
  <c r="AE400" i="1" s="1"/>
  <c r="AF400" i="1" s="1"/>
  <c r="AD166" i="1"/>
  <c r="AD57" i="1"/>
  <c r="AD182" i="1"/>
  <c r="Q8" i="4"/>
  <c r="AD445" i="1"/>
  <c r="AD197" i="1"/>
  <c r="AD39" i="1"/>
  <c r="AD27" i="1"/>
  <c r="AD185" i="1"/>
  <c r="AD395" i="1"/>
  <c r="AD466" i="1"/>
  <c r="AC447" i="1"/>
  <c r="AE447" i="1" s="1"/>
  <c r="AF447" i="1" s="1"/>
  <c r="AD66" i="1"/>
  <c r="AE66" i="1" s="1"/>
  <c r="AF66" i="1" s="1"/>
  <c r="AD389" i="1"/>
  <c r="AD174" i="1"/>
  <c r="AD22" i="1"/>
  <c r="AE22" i="1" s="1"/>
  <c r="AF22" i="1" s="1"/>
  <c r="AD311" i="1"/>
  <c r="AD63" i="1"/>
  <c r="AD386" i="1"/>
  <c r="AD436" i="1"/>
  <c r="AE436" i="1" s="1"/>
  <c r="AF436" i="1" s="1"/>
  <c r="AD399" i="1"/>
  <c r="AD167" i="1"/>
  <c r="AD17" i="1"/>
  <c r="AD137" i="1"/>
  <c r="AD128" i="1"/>
  <c r="AE128" i="1"/>
  <c r="AF128" i="1" s="1"/>
  <c r="AD112" i="1"/>
  <c r="AE112" i="1"/>
  <c r="AF112" i="1" s="1"/>
  <c r="J4" i="4" s="1"/>
  <c r="K4" i="4" s="1"/>
  <c r="M4" i="4" s="1"/>
  <c r="AD132" i="1"/>
  <c r="AD122" i="1"/>
  <c r="AD120" i="1"/>
  <c r="AD129" i="1"/>
  <c r="AD119" i="1"/>
  <c r="AD181" i="1"/>
  <c r="AD178" i="1"/>
  <c r="AD173" i="1"/>
  <c r="AD177" i="1"/>
  <c r="AD194" i="1"/>
  <c r="AD242" i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D380" i="1"/>
  <c r="AD415" i="1"/>
  <c r="AD410" i="1"/>
  <c r="AD391" i="1"/>
  <c r="AD392" i="1"/>
  <c r="AD61" i="1"/>
  <c r="AE61" i="1"/>
  <c r="AF61" i="1" s="1"/>
  <c r="AD13" i="1"/>
  <c r="AE13" i="1" s="1"/>
  <c r="AF13" i="1" s="1"/>
  <c r="AD397" i="1"/>
  <c r="AE397" i="1" s="1"/>
  <c r="AF397" i="1" s="1"/>
  <c r="AD250" i="1"/>
  <c r="AD59" i="1"/>
  <c r="AD403" i="1"/>
  <c r="AD133" i="1"/>
  <c r="AD470" i="1"/>
  <c r="AE470" i="1" s="1"/>
  <c r="AF470" i="1" s="1"/>
  <c r="AD414" i="1"/>
  <c r="AD374" i="1"/>
  <c r="AD170" i="1"/>
  <c r="AE170" i="1" s="1"/>
  <c r="AF170" i="1" s="1"/>
  <c r="AD186" i="1"/>
  <c r="AD451" i="1"/>
  <c r="AE451" i="1" s="1"/>
  <c r="AF451" i="1" s="1"/>
  <c r="AD448" i="1"/>
  <c r="AE448" i="1" s="1"/>
  <c r="AF448" i="1" s="1"/>
  <c r="AD377" i="1"/>
  <c r="AD373" i="1"/>
  <c r="AE373" i="1" s="1"/>
  <c r="AF373" i="1" s="1"/>
  <c r="AD92" i="1"/>
  <c r="AD468" i="1"/>
  <c r="AE468" i="1" s="1"/>
  <c r="AF468" i="1" s="1"/>
  <c r="AD379" i="1"/>
  <c r="AD405" i="1"/>
  <c r="AE405" i="1" s="1"/>
  <c r="AF405" i="1" s="1"/>
  <c r="AD189" i="1"/>
  <c r="AD190" i="1"/>
  <c r="AD241" i="1"/>
  <c r="AD69" i="1"/>
  <c r="AE69" i="1" s="1"/>
  <c r="AF69" i="1" s="1"/>
  <c r="AD15" i="1"/>
  <c r="AD198" i="1"/>
  <c r="AD38" i="1"/>
  <c r="AD407" i="1"/>
  <c r="AD430" i="1"/>
  <c r="AD433" i="1"/>
  <c r="AD465" i="1"/>
  <c r="T10" i="4"/>
  <c r="U10" i="4" s="1"/>
  <c r="Q9" i="4"/>
  <c r="O7" i="4"/>
  <c r="U9" i="4"/>
  <c r="R12" i="4"/>
  <c r="I24" i="4"/>
  <c r="AD411" i="1"/>
  <c r="AD168" i="1"/>
  <c r="AD24" i="1"/>
  <c r="AD442" i="1"/>
  <c r="AD68" i="1"/>
  <c r="AE68" i="1" s="1"/>
  <c r="AF68" i="1" s="1"/>
  <c r="AD30" i="1"/>
  <c r="AD37" i="1"/>
  <c r="AD246" i="1"/>
  <c r="AD309" i="1"/>
  <c r="AE309" i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/>
  <c r="AF354" i="1" s="1"/>
  <c r="AD356" i="1"/>
  <c r="AE356" i="1" s="1"/>
  <c r="AF356" i="1" s="1"/>
  <c r="AD362" i="1"/>
  <c r="AE362" i="1" s="1"/>
  <c r="AF362" i="1" s="1"/>
  <c r="AD26" i="1"/>
  <c r="AD432" i="1"/>
  <c r="AD437" i="1"/>
  <c r="AD440" i="1"/>
  <c r="AE440" i="1" s="1"/>
  <c r="AF440" i="1" s="1"/>
  <c r="AD73" i="1"/>
  <c r="AE73" i="1"/>
  <c r="AF73" i="1" s="1"/>
  <c r="AD11" i="1"/>
  <c r="AE11" i="1"/>
  <c r="AF11" i="1" s="1"/>
  <c r="AC124" i="1"/>
  <c r="AE124" i="1" s="1"/>
  <c r="AF124" i="1" s="1"/>
  <c r="AD124" i="1"/>
  <c r="AE382" i="1"/>
  <c r="AF382" i="1" s="1"/>
  <c r="AC413" i="1"/>
  <c r="AD413" i="1"/>
  <c r="AC434" i="1"/>
  <c r="AD434" i="1"/>
  <c r="AC441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E171" i="1" s="1"/>
  <c r="AF171" i="1" s="1"/>
  <c r="AC175" i="1"/>
  <c r="AD175" i="1"/>
  <c r="AC179" i="1"/>
  <c r="AD179" i="1"/>
  <c r="AC187" i="1"/>
  <c r="AE187" i="1" s="1"/>
  <c r="AF187" i="1" s="1"/>
  <c r="AD187" i="1"/>
  <c r="AC191" i="1"/>
  <c r="AD191" i="1"/>
  <c r="AC195" i="1"/>
  <c r="AE195" i="1" s="1"/>
  <c r="AF195" i="1" s="1"/>
  <c r="AD195" i="1"/>
  <c r="AC199" i="1"/>
  <c r="AD199" i="1"/>
  <c r="AC71" i="1"/>
  <c r="AE71" i="1" s="1"/>
  <c r="AF71" i="1" s="1"/>
  <c r="AD71" i="1"/>
  <c r="AC75" i="1"/>
  <c r="AD75" i="1"/>
  <c r="AC21" i="1"/>
  <c r="AC23" i="1"/>
  <c r="AD23" i="1"/>
  <c r="AC394" i="1"/>
  <c r="AD394" i="1"/>
  <c r="AC65" i="1"/>
  <c r="AD65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469" i="1"/>
  <c r="AC398" i="1"/>
  <c r="AD398" i="1"/>
  <c r="AC406" i="1"/>
  <c r="AE406" i="1" s="1"/>
  <c r="AF406" i="1" s="1"/>
  <c r="AD406" i="1"/>
  <c r="AC76" i="1"/>
  <c r="AD76" i="1"/>
  <c r="AC114" i="1"/>
  <c r="AE114" i="1" s="1"/>
  <c r="AF114" i="1" s="1"/>
  <c r="AD114" i="1"/>
  <c r="AC20" i="1"/>
  <c r="AD20" i="1"/>
  <c r="AC25" i="1"/>
  <c r="AE25" i="1" s="1"/>
  <c r="AF25" i="1" s="1"/>
  <c r="AD25" i="1"/>
  <c r="AC444" i="1"/>
  <c r="AD444" i="1"/>
  <c r="AC172" i="1"/>
  <c r="AE172" i="1" s="1"/>
  <c r="AF172" i="1" s="1"/>
  <c r="AD172" i="1"/>
  <c r="AC180" i="1"/>
  <c r="AD180" i="1"/>
  <c r="AC188" i="1"/>
  <c r="AE188" i="1" s="1"/>
  <c r="AF188" i="1" s="1"/>
  <c r="AD188" i="1"/>
  <c r="AC196" i="1"/>
  <c r="AD196" i="1"/>
  <c r="AC455" i="1"/>
  <c r="AE455" i="1" s="1"/>
  <c r="AF455" i="1" s="1"/>
  <c r="AD455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C99" i="1"/>
  <c r="AD99" i="1"/>
  <c r="AC103" i="1"/>
  <c r="AD103" i="1"/>
  <c r="AC105" i="1"/>
  <c r="AD105" i="1"/>
  <c r="AC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8" i="1"/>
  <c r="AE298" i="1" s="1"/>
  <c r="AF298" i="1" s="1"/>
  <c r="AC48" i="1"/>
  <c r="AC51" i="1"/>
  <c r="AD51" i="1"/>
  <c r="AC306" i="1"/>
  <c r="AC308" i="1"/>
  <c r="AD308" i="1"/>
  <c r="AD325" i="1"/>
  <c r="AC327" i="1"/>
  <c r="AD327" i="1"/>
  <c r="AC329" i="1"/>
  <c r="AD329" i="1"/>
  <c r="AE329" i="1" s="1"/>
  <c r="AF329" i="1" s="1"/>
  <c r="AC53" i="1"/>
  <c r="AD53" i="1"/>
  <c r="AC55" i="1"/>
  <c r="AD55" i="1"/>
  <c r="AC67" i="1"/>
  <c r="AD67" i="1"/>
  <c r="AC94" i="1"/>
  <c r="AD94" i="1"/>
  <c r="AE94" i="1" s="1"/>
  <c r="AF94" i="1" s="1"/>
  <c r="AC98" i="1"/>
  <c r="AD98" i="1"/>
  <c r="AC104" i="1"/>
  <c r="AD104" i="1"/>
  <c r="AC5" i="1"/>
  <c r="AD5" i="1"/>
  <c r="AC9" i="1"/>
  <c r="AD9" i="1"/>
  <c r="AE9" i="1" s="1"/>
  <c r="AF9" i="1" s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E143" i="1" s="1"/>
  <c r="AF143" i="1" s="1"/>
  <c r="AC145" i="1"/>
  <c r="AD145" i="1"/>
  <c r="AC147" i="1"/>
  <c r="AD147" i="1"/>
  <c r="AC149" i="1"/>
  <c r="AD149" i="1"/>
  <c r="AC151" i="1"/>
  <c r="AD151" i="1"/>
  <c r="AE151" i="1" s="1"/>
  <c r="AF151" i="1" s="1"/>
  <c r="AC153" i="1"/>
  <c r="AD153" i="1"/>
  <c r="AC155" i="1"/>
  <c r="AD155" i="1"/>
  <c r="AC157" i="1"/>
  <c r="AD157" i="1"/>
  <c r="AC159" i="1"/>
  <c r="AD159" i="1"/>
  <c r="AE159" i="1" s="1"/>
  <c r="AF159" i="1" s="1"/>
  <c r="AC161" i="1"/>
  <c r="AD161" i="1"/>
  <c r="AC418" i="1"/>
  <c r="AD418" i="1"/>
  <c r="AC420" i="1"/>
  <c r="AD420" i="1"/>
  <c r="AC422" i="1"/>
  <c r="AD422" i="1"/>
  <c r="AE422" i="1" s="1"/>
  <c r="AF422" i="1" s="1"/>
  <c r="AC424" i="1"/>
  <c r="AD424" i="1"/>
  <c r="AC426" i="1"/>
  <c r="AD426" i="1"/>
  <c r="AC428" i="1"/>
  <c r="AD428" i="1"/>
  <c r="AC165" i="1"/>
  <c r="AD165" i="1"/>
  <c r="AE165" i="1" s="1"/>
  <c r="AF165" i="1" s="1"/>
  <c r="AC200" i="1"/>
  <c r="AD200" i="1"/>
  <c r="AC204" i="1"/>
  <c r="AD204" i="1"/>
  <c r="AC207" i="1"/>
  <c r="AD207" i="1"/>
  <c r="AC208" i="1"/>
  <c r="AD208" i="1"/>
  <c r="AE208" i="1" s="1"/>
  <c r="AF208" i="1" s="1"/>
  <c r="AC210" i="1"/>
  <c r="AD210" i="1"/>
  <c r="AC212" i="1"/>
  <c r="AD212" i="1"/>
  <c r="AC214" i="1"/>
  <c r="AD214" i="1"/>
  <c r="AC216" i="1"/>
  <c r="AD216" i="1"/>
  <c r="AE216" i="1" s="1"/>
  <c r="AF216" i="1" s="1"/>
  <c r="AC218" i="1"/>
  <c r="AD218" i="1"/>
  <c r="AC220" i="1"/>
  <c r="AD220" i="1"/>
  <c r="AC222" i="1"/>
  <c r="AD222" i="1"/>
  <c r="AC224" i="1"/>
  <c r="AD224" i="1"/>
  <c r="AE224" i="1" s="1"/>
  <c r="AF224" i="1" s="1"/>
  <c r="AC226" i="1"/>
  <c r="AE226" i="1" s="1"/>
  <c r="AF226" i="1" s="1"/>
  <c r="AD226" i="1"/>
  <c r="AC229" i="1"/>
  <c r="AD229" i="1"/>
  <c r="AC228" i="1"/>
  <c r="AD228" i="1"/>
  <c r="AC232" i="1"/>
  <c r="AD232" i="1"/>
  <c r="AE232" i="1" s="1"/>
  <c r="AF232" i="1" s="1"/>
  <c r="AC235" i="1"/>
  <c r="AD235" i="1"/>
  <c r="AC435" i="1"/>
  <c r="AD435" i="1"/>
  <c r="AC443" i="1"/>
  <c r="AD443" i="1"/>
  <c r="AC252" i="1"/>
  <c r="AD252" i="1"/>
  <c r="AE252" i="1" s="1"/>
  <c r="AF252" i="1" s="1"/>
  <c r="AC254" i="1"/>
  <c r="AD254" i="1"/>
  <c r="AC256" i="1"/>
  <c r="AD256" i="1"/>
  <c r="AC258" i="1"/>
  <c r="AD258" i="1"/>
  <c r="AC260" i="1"/>
  <c r="AD260" i="1"/>
  <c r="AE260" i="1" s="1"/>
  <c r="AF260" i="1" s="1"/>
  <c r="AC262" i="1"/>
  <c r="AD262" i="1"/>
  <c r="AC265" i="1"/>
  <c r="AD265" i="1"/>
  <c r="AC266" i="1"/>
  <c r="AD266" i="1"/>
  <c r="AC268" i="1"/>
  <c r="AD268" i="1"/>
  <c r="AE268" i="1" s="1"/>
  <c r="AF268" i="1" s="1"/>
  <c r="AC271" i="1"/>
  <c r="AD271" i="1"/>
  <c r="AC272" i="1"/>
  <c r="AD272" i="1"/>
  <c r="AC274" i="1"/>
  <c r="AD274" i="1"/>
  <c r="AC276" i="1"/>
  <c r="AD276" i="1"/>
  <c r="AE276" i="1" s="1"/>
  <c r="AF276" i="1" s="1"/>
  <c r="AC278" i="1"/>
  <c r="AD278" i="1"/>
  <c r="AC280" i="1"/>
  <c r="AD280" i="1"/>
  <c r="AC282" i="1"/>
  <c r="AD282" i="1"/>
  <c r="AC284" i="1"/>
  <c r="AD284" i="1"/>
  <c r="AE284" i="1" s="1"/>
  <c r="AF284" i="1" s="1"/>
  <c r="AC286" i="1"/>
  <c r="AD286" i="1"/>
  <c r="AC288" i="1"/>
  <c r="AD288" i="1"/>
  <c r="AC290" i="1"/>
  <c r="AD290" i="1"/>
  <c r="AC293" i="1"/>
  <c r="AD293" i="1"/>
  <c r="AE293" i="1" s="1"/>
  <c r="AF293" i="1" s="1"/>
  <c r="AC292" i="1"/>
  <c r="AD292" i="1"/>
  <c r="AC296" i="1"/>
  <c r="AD296" i="1"/>
  <c r="AC299" i="1"/>
  <c r="AD299" i="1"/>
  <c r="AC300" i="1"/>
  <c r="AD300" i="1"/>
  <c r="AE300" i="1" s="1"/>
  <c r="AF300" i="1" s="1"/>
  <c r="AC302" i="1"/>
  <c r="AD302" i="1"/>
  <c r="AD78" i="1"/>
  <c r="AC102" i="1"/>
  <c r="AD102" i="1"/>
  <c r="AC42" i="1"/>
  <c r="AD42" i="1"/>
  <c r="AE42" i="1" s="1"/>
  <c r="AF42" i="1" s="1"/>
  <c r="AC44" i="1"/>
  <c r="AD44" i="1"/>
  <c r="AC46" i="1"/>
  <c r="AD46" i="1"/>
  <c r="AE46" i="1" s="1"/>
  <c r="AC47" i="1"/>
  <c r="AD47" i="1"/>
  <c r="AC50" i="1"/>
  <c r="AD50" i="1"/>
  <c r="AE50" i="1" s="1"/>
  <c r="AF50" i="1" s="1"/>
  <c r="AC305" i="1"/>
  <c r="AE305" i="1" s="1"/>
  <c r="AF305" i="1" s="1"/>
  <c r="AD305" i="1"/>
  <c r="AC307" i="1"/>
  <c r="AD307" i="1"/>
  <c r="AE307" i="1" s="1"/>
  <c r="AC236" i="1"/>
  <c r="AD236" i="1"/>
  <c r="AC238" i="1"/>
  <c r="AD238" i="1"/>
  <c r="AE238" i="1" s="1"/>
  <c r="AF238" i="1" s="1"/>
  <c r="AC240" i="1"/>
  <c r="AD240" i="1"/>
  <c r="AC60" i="1"/>
  <c r="AD60" i="1"/>
  <c r="AE60" i="1" s="1"/>
  <c r="AF60" i="1" s="1"/>
  <c r="AC79" i="1"/>
  <c r="AD79" i="1"/>
  <c r="AC81" i="1"/>
  <c r="AD81" i="1"/>
  <c r="AD83" i="1"/>
  <c r="AC84" i="1"/>
  <c r="AD84" i="1"/>
  <c r="AC87" i="1"/>
  <c r="AD87" i="1"/>
  <c r="AC89" i="1"/>
  <c r="AD89" i="1"/>
  <c r="AC12" i="1"/>
  <c r="AD12" i="1"/>
  <c r="AE12" i="1" s="1"/>
  <c r="AF12" i="1" s="1"/>
  <c r="AC109" i="1"/>
  <c r="AD109" i="1"/>
  <c r="AC33" i="1"/>
  <c r="AD33" i="1"/>
  <c r="AC36" i="1"/>
  <c r="AD36" i="1"/>
  <c r="AC454" i="1"/>
  <c r="AD454" i="1"/>
  <c r="AE454" i="1" s="1"/>
  <c r="AF454" i="1" s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E335" i="1" s="1"/>
  <c r="AF335" i="1" s="1"/>
  <c r="AC339" i="1"/>
  <c r="AD339" i="1"/>
  <c r="AD343" i="1"/>
  <c r="AC351" i="1"/>
  <c r="AD351" i="1"/>
  <c r="AD359" i="1"/>
  <c r="AC367" i="1"/>
  <c r="AD367" i="1"/>
  <c r="AC58" i="1"/>
  <c r="AD58" i="1"/>
  <c r="AC62" i="1"/>
  <c r="AD62" i="1"/>
  <c r="AC388" i="1"/>
  <c r="AD388" i="1"/>
  <c r="AD91" i="1"/>
  <c r="AC80" i="1"/>
  <c r="AE80" i="1" s="1"/>
  <c r="AF80" i="1" s="1"/>
  <c r="AD80" i="1"/>
  <c r="AC82" i="1"/>
  <c r="AD82" i="1"/>
  <c r="AC85" i="1"/>
  <c r="AD85" i="1"/>
  <c r="AD86" i="1"/>
  <c r="AC10" i="1"/>
  <c r="AD10" i="1"/>
  <c r="AE10" i="1" s="1"/>
  <c r="AF10" i="1" s="1"/>
  <c r="AC14" i="1"/>
  <c r="AD14" i="1"/>
  <c r="AC18" i="1"/>
  <c r="AD18" i="1"/>
  <c r="AC28" i="1"/>
  <c r="AD28" i="1"/>
  <c r="AC31" i="1"/>
  <c r="AD31" i="1"/>
  <c r="AE31" i="1" s="1"/>
  <c r="AF31" i="1" s="1"/>
  <c r="AC35" i="1"/>
  <c r="AD35" i="1"/>
  <c r="AC452" i="1"/>
  <c r="AD452" i="1"/>
  <c r="AC456" i="1"/>
  <c r="AD456" i="1"/>
  <c r="AC457" i="1"/>
  <c r="AD457" i="1"/>
  <c r="AE457" i="1" s="1"/>
  <c r="AF457" i="1" s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E337" i="1" s="1"/>
  <c r="AF337" i="1" s="1"/>
  <c r="AC345" i="1"/>
  <c r="AD345" i="1"/>
  <c r="AC353" i="1"/>
  <c r="AD353" i="1"/>
  <c r="AC361" i="1"/>
  <c r="AD361" i="1"/>
  <c r="AC369" i="1"/>
  <c r="AD369" i="1"/>
  <c r="AE369" i="1" s="1"/>
  <c r="AF369" i="1" s="1"/>
  <c r="AE199" i="1"/>
  <c r="AF199" i="1" s="1"/>
  <c r="AE75" i="1"/>
  <c r="AF75" i="1" s="1"/>
  <c r="AE191" i="1"/>
  <c r="AF191" i="1" s="1"/>
  <c r="AE175" i="1"/>
  <c r="AF175" i="1" s="1"/>
  <c r="AE409" i="1"/>
  <c r="AF409" i="1" s="1"/>
  <c r="AE130" i="1"/>
  <c r="AF130" i="1" s="1"/>
  <c r="AE70" i="1"/>
  <c r="AF70" i="1" s="1"/>
  <c r="AE404" i="1"/>
  <c r="AF404" i="1" s="1"/>
  <c r="AE396" i="1"/>
  <c r="AF396" i="1"/>
  <c r="AE443" i="1"/>
  <c r="AF443" i="1" s="1"/>
  <c r="AE235" i="1"/>
  <c r="AF235" i="1"/>
  <c r="AE228" i="1"/>
  <c r="AF228" i="1" s="1"/>
  <c r="AE222" i="1"/>
  <c r="AF222" i="1" s="1"/>
  <c r="AE218" i="1"/>
  <c r="AF218" i="1" s="1"/>
  <c r="AE214" i="1"/>
  <c r="AF214" i="1" s="1"/>
  <c r="AE210" i="1"/>
  <c r="AF210" i="1" s="1"/>
  <c r="AE207" i="1"/>
  <c r="AF207" i="1" s="1"/>
  <c r="AE200" i="1"/>
  <c r="AF200" i="1" s="1"/>
  <c r="AE428" i="1"/>
  <c r="AF428" i="1" s="1"/>
  <c r="AE424" i="1"/>
  <c r="AF424" i="1" s="1"/>
  <c r="AE420" i="1"/>
  <c r="AF420" i="1" s="1"/>
  <c r="AE161" i="1"/>
  <c r="AF161" i="1" s="1"/>
  <c r="AE157" i="1"/>
  <c r="AF157" i="1" s="1"/>
  <c r="AE153" i="1"/>
  <c r="AF153" i="1"/>
  <c r="AE149" i="1"/>
  <c r="AF149" i="1" s="1"/>
  <c r="AE145" i="1"/>
  <c r="AF145" i="1"/>
  <c r="AE141" i="1"/>
  <c r="AF141" i="1" s="1"/>
  <c r="AE416" i="1"/>
  <c r="AF416" i="1"/>
  <c r="AE123" i="1"/>
  <c r="AF123" i="1" s="1"/>
  <c r="AE111" i="1"/>
  <c r="AF111" i="1" s="1"/>
  <c r="AE67" i="1"/>
  <c r="AF67" i="1" s="1"/>
  <c r="AE53" i="1"/>
  <c r="AF53" i="1" s="1"/>
  <c r="AE327" i="1"/>
  <c r="AF327" i="1" s="1"/>
  <c r="AE308" i="1"/>
  <c r="AF308" i="1" s="1"/>
  <c r="AE51" i="1"/>
  <c r="AF51" i="1" s="1"/>
  <c r="AE294" i="1"/>
  <c r="AF294" i="1" s="1"/>
  <c r="AE289" i="1"/>
  <c r="AF289" i="1" s="1"/>
  <c r="AE285" i="1"/>
  <c r="AF285" i="1" s="1"/>
  <c r="AE281" i="1"/>
  <c r="AF281" i="1" s="1"/>
  <c r="AE434" i="1"/>
  <c r="AF434" i="1" s="1"/>
  <c r="AE413" i="1"/>
  <c r="AF413" i="1" s="1"/>
  <c r="AE277" i="1"/>
  <c r="AF277" i="1" s="1"/>
  <c r="AE273" i="1"/>
  <c r="AF273" i="1" s="1"/>
  <c r="AE269" i="1"/>
  <c r="AF269" i="1" s="1"/>
  <c r="AE264" i="1"/>
  <c r="AF264" i="1" s="1"/>
  <c r="AE261" i="1"/>
  <c r="AF261" i="1" s="1"/>
  <c r="AE257" i="1"/>
  <c r="AF257" i="1" s="1"/>
  <c r="AE253" i="1"/>
  <c r="AF253" i="1" s="1"/>
  <c r="AE239" i="1"/>
  <c r="AF239" i="1" s="1"/>
  <c r="AE449" i="1"/>
  <c r="AF449" i="1" s="1"/>
  <c r="AE431" i="1"/>
  <c r="AF431" i="1" s="1"/>
  <c r="AE233" i="1"/>
  <c r="AF233" i="1" s="1"/>
  <c r="AE230" i="1"/>
  <c r="AF230" i="1" s="1"/>
  <c r="AE225" i="1"/>
  <c r="AF225" i="1" s="1"/>
  <c r="AE221" i="1"/>
  <c r="AF221" i="1" s="1"/>
  <c r="AE217" i="1"/>
  <c r="AF217" i="1" s="1"/>
  <c r="AE213" i="1"/>
  <c r="AF213" i="1" s="1"/>
  <c r="AE209" i="1"/>
  <c r="AF209" i="1" s="1"/>
  <c r="AE205" i="1"/>
  <c r="AF205" i="1" s="1"/>
  <c r="AE202" i="1"/>
  <c r="AF202" i="1" s="1"/>
  <c r="AE429" i="1"/>
  <c r="AF429" i="1" s="1"/>
  <c r="AE425" i="1"/>
  <c r="AF425" i="1" s="1"/>
  <c r="AE421" i="1"/>
  <c r="AF421" i="1" s="1"/>
  <c r="AE417" i="1"/>
  <c r="AF417" i="1" s="1"/>
  <c r="AE158" i="1"/>
  <c r="AF158" i="1" s="1"/>
  <c r="AE154" i="1"/>
  <c r="AF154" i="1" s="1"/>
  <c r="AE150" i="1"/>
  <c r="AF150" i="1"/>
  <c r="AE146" i="1"/>
  <c r="AF146" i="1" s="1"/>
  <c r="AE142" i="1"/>
  <c r="AF142" i="1" s="1"/>
  <c r="AE138" i="1"/>
  <c r="AF138" i="1" s="1"/>
  <c r="AE116" i="1"/>
  <c r="AF116" i="1" s="1"/>
  <c r="AE6" i="1"/>
  <c r="AF6" i="1" s="1"/>
  <c r="AE105" i="1"/>
  <c r="AF105" i="1" s="1"/>
  <c r="AE99" i="1"/>
  <c r="AF99" i="1" s="1"/>
  <c r="AE96" i="1"/>
  <c r="AF96" i="1" s="1"/>
  <c r="AE88" i="1"/>
  <c r="AF88" i="1" s="1"/>
  <c r="AE54" i="1"/>
  <c r="AF54" i="1" s="1"/>
  <c r="AE328" i="1"/>
  <c r="AF328" i="1" s="1"/>
  <c r="AE40" i="1"/>
  <c r="AF40" i="1" s="1"/>
  <c r="AE196" i="1"/>
  <c r="AF196" i="1" s="1"/>
  <c r="AE180" i="1"/>
  <c r="AF180" i="1" s="1"/>
  <c r="AE444" i="1"/>
  <c r="AF444" i="1" s="1"/>
  <c r="AE20" i="1"/>
  <c r="AF20" i="1" s="1"/>
  <c r="AE76" i="1"/>
  <c r="AF76" i="1" s="1"/>
  <c r="AE398" i="1"/>
  <c r="AF398" i="1" s="1"/>
  <c r="AE192" i="1"/>
  <c r="AF192" i="1" s="1"/>
  <c r="AE176" i="1"/>
  <c r="AF176" i="1" s="1"/>
  <c r="AE450" i="1"/>
  <c r="AF450" i="1" s="1"/>
  <c r="AE135" i="1"/>
  <c r="AF135" i="1" s="1"/>
  <c r="AE127" i="1"/>
  <c r="AF127" i="1" s="1"/>
  <c r="AE23" i="1"/>
  <c r="AF23" i="1" s="1"/>
  <c r="AF307" i="1"/>
  <c r="AF46" i="1"/>
  <c r="AE44" i="1"/>
  <c r="AF44" i="1" s="1"/>
  <c r="AE302" i="1"/>
  <c r="AF302" i="1" s="1"/>
  <c r="AE299" i="1"/>
  <c r="AF299" i="1" s="1"/>
  <c r="AE292" i="1"/>
  <c r="AF292" i="1" s="1"/>
  <c r="AE290" i="1"/>
  <c r="AF290" i="1" s="1"/>
  <c r="AE286" i="1"/>
  <c r="AF286" i="1" s="1"/>
  <c r="AE282" i="1"/>
  <c r="AF282" i="1" s="1"/>
  <c r="AE278" i="1"/>
  <c r="AF278" i="1" s="1"/>
  <c r="AE274" i="1"/>
  <c r="AF274" i="1" s="1"/>
  <c r="AE271" i="1"/>
  <c r="AF271" i="1" s="1"/>
  <c r="AE266" i="1"/>
  <c r="AF266" i="1" s="1"/>
  <c r="AE262" i="1"/>
  <c r="AF262" i="1" s="1"/>
  <c r="AE258" i="1"/>
  <c r="AF258" i="1" s="1"/>
  <c r="AE254" i="1"/>
  <c r="AF254" i="1" s="1"/>
  <c r="AE126" i="1"/>
  <c r="AF126" i="1" s="1"/>
  <c r="AE361" i="1"/>
  <c r="AF361" i="1" s="1"/>
  <c r="AE345" i="1"/>
  <c r="AF345" i="1" s="1"/>
  <c r="AE333" i="1"/>
  <c r="AF333" i="1" s="1"/>
  <c r="AE320" i="1"/>
  <c r="AF320" i="1" s="1"/>
  <c r="AE316" i="1"/>
  <c r="AF316" i="1" s="1"/>
  <c r="AE312" i="1"/>
  <c r="AF312" i="1" s="1"/>
  <c r="AE247" i="1"/>
  <c r="AF247" i="1" s="1"/>
  <c r="AE456" i="1"/>
  <c r="AF456" i="1" s="1"/>
  <c r="AE35" i="1"/>
  <c r="AF35" i="1" s="1"/>
  <c r="AE28" i="1"/>
  <c r="AF28" i="1" s="1"/>
  <c r="AE14" i="1"/>
  <c r="AF14" i="1" s="1"/>
  <c r="AE86" i="1"/>
  <c r="AF86" i="1" s="1"/>
  <c r="AE82" i="1"/>
  <c r="AF82" i="1" s="1"/>
  <c r="AE91" i="1"/>
  <c r="AF91" i="1" s="1"/>
  <c r="AE388" i="1"/>
  <c r="AF388" i="1"/>
  <c r="AE58" i="1"/>
  <c r="AF58" i="1" s="1"/>
  <c r="AE367" i="1"/>
  <c r="AF367" i="1" s="1"/>
  <c r="AE359" i="1"/>
  <c r="AF359" i="1" s="1"/>
  <c r="AE339" i="1"/>
  <c r="AF339" i="1" s="1"/>
  <c r="AE331" i="1"/>
  <c r="AF331" i="1" s="1"/>
  <c r="AE243" i="1"/>
  <c r="AF243" i="1" s="1"/>
  <c r="AE36" i="1"/>
  <c r="AF36" i="1" s="1"/>
  <c r="AE89" i="1"/>
  <c r="AF89" i="1" s="1"/>
  <c r="AE84" i="1"/>
  <c r="AF84" i="1" s="1"/>
  <c r="AE81" i="1"/>
  <c r="AF81" i="1" s="1"/>
  <c r="AE353" i="1" l="1"/>
  <c r="AF353" i="1" s="1"/>
  <c r="AE324" i="1"/>
  <c r="AF324" i="1" s="1"/>
  <c r="AE251" i="1"/>
  <c r="AF251" i="1" s="1"/>
  <c r="AE452" i="1"/>
  <c r="AF452" i="1" s="1"/>
  <c r="AE18" i="1"/>
  <c r="AF18" i="1" s="1"/>
  <c r="AE85" i="1"/>
  <c r="AF85" i="1" s="1"/>
  <c r="AE62" i="1"/>
  <c r="AF62" i="1" s="1"/>
  <c r="AE351" i="1"/>
  <c r="AF351" i="1" s="1"/>
  <c r="AE249" i="1"/>
  <c r="AF249" i="1" s="1"/>
  <c r="AE33" i="1"/>
  <c r="AF33" i="1" s="1"/>
  <c r="AE87" i="1"/>
  <c r="AF87" i="1" s="1"/>
  <c r="AE47" i="1"/>
  <c r="AF47" i="1" s="1"/>
  <c r="AE102" i="1"/>
  <c r="AF102" i="1" s="1"/>
  <c r="AE296" i="1"/>
  <c r="AF296" i="1" s="1"/>
  <c r="AE288" i="1"/>
  <c r="AF288" i="1" s="1"/>
  <c r="AE280" i="1"/>
  <c r="AF280" i="1" s="1"/>
  <c r="O4" i="5"/>
  <c r="G11" i="5"/>
  <c r="AE442" i="1"/>
  <c r="AF442" i="1" s="1"/>
  <c r="AE34" i="1"/>
  <c r="AF34" i="1" s="1"/>
  <c r="AE432" i="1"/>
  <c r="AF432" i="1" s="1"/>
  <c r="AE167" i="1"/>
  <c r="AF167" i="1" s="1"/>
  <c r="AE391" i="1"/>
  <c r="AF391" i="1" s="1"/>
  <c r="AC460" i="1"/>
  <c r="AD460" i="1"/>
  <c r="AE272" i="1"/>
  <c r="AF272" i="1" s="1"/>
  <c r="AE265" i="1"/>
  <c r="AF265" i="1" s="1"/>
  <c r="AE256" i="1"/>
  <c r="AF256" i="1" s="1"/>
  <c r="AE435" i="1"/>
  <c r="AF435" i="1" s="1"/>
  <c r="AE229" i="1"/>
  <c r="AF229" i="1" s="1"/>
  <c r="AE220" i="1"/>
  <c r="AF220" i="1" s="1"/>
  <c r="AE212" i="1"/>
  <c r="AF212" i="1" s="1"/>
  <c r="AE204" i="1"/>
  <c r="AF204" i="1" s="1"/>
  <c r="AE426" i="1"/>
  <c r="AF426" i="1" s="1"/>
  <c r="AE418" i="1"/>
  <c r="AF418" i="1" s="1"/>
  <c r="AE155" i="1"/>
  <c r="AF155" i="1" s="1"/>
  <c r="AE147" i="1"/>
  <c r="AF147" i="1" s="1"/>
  <c r="AE139" i="1"/>
  <c r="AF139" i="1" s="1"/>
  <c r="AE115" i="1"/>
  <c r="AF115" i="1" s="1"/>
  <c r="AE104" i="1"/>
  <c r="AF104" i="1" s="1"/>
  <c r="AE55" i="1"/>
  <c r="AF55" i="1" s="1"/>
  <c r="AE201" i="1"/>
  <c r="AF201" i="1" s="1"/>
  <c r="AE169" i="1"/>
  <c r="AF169" i="1" s="1"/>
  <c r="AE131" i="1"/>
  <c r="AF131" i="1" s="1"/>
  <c r="AE394" i="1"/>
  <c r="AF394" i="1" s="1"/>
  <c r="AE134" i="1"/>
  <c r="AF134" i="1" s="1"/>
  <c r="AE64" i="1"/>
  <c r="AF64" i="1" s="1"/>
  <c r="AE393" i="1"/>
  <c r="AF393" i="1" s="1"/>
  <c r="AE168" i="1"/>
  <c r="AF168" i="1" s="1"/>
  <c r="AE250" i="1"/>
  <c r="AF250" i="1" s="1"/>
  <c r="AE189" i="1"/>
  <c r="AF189" i="1" s="1"/>
  <c r="AE380" i="1"/>
  <c r="AF380" i="1" s="1"/>
  <c r="AE198" i="1"/>
  <c r="AF198" i="1" s="1"/>
  <c r="AE379" i="1"/>
  <c r="AF379" i="1" s="1"/>
  <c r="AE122" i="1"/>
  <c r="AF122" i="1" s="1"/>
  <c r="AD248" i="1"/>
  <c r="AE248" i="1" s="1"/>
  <c r="AF248" i="1" s="1"/>
  <c r="AE120" i="1"/>
  <c r="AF120" i="1" s="1"/>
  <c r="J7" i="4" s="1"/>
  <c r="K7" i="4" s="1"/>
  <c r="M7" i="4" s="1"/>
  <c r="AE119" i="1"/>
  <c r="AF119" i="1" s="1"/>
  <c r="AE392" i="1"/>
  <c r="AF392" i="1" s="1"/>
  <c r="AB467" i="1"/>
  <c r="AE374" i="1"/>
  <c r="AF374" i="1" s="1"/>
  <c r="AE197" i="1"/>
  <c r="AF197" i="1" s="1"/>
  <c r="AE30" i="1"/>
  <c r="AF30" i="1" s="1"/>
  <c r="AE57" i="1"/>
  <c r="AF57" i="1" s="1"/>
  <c r="AE177" i="1"/>
  <c r="AF177" i="1" s="1"/>
  <c r="AE381" i="1"/>
  <c r="AF381" i="1" s="1"/>
  <c r="AE386" i="1"/>
  <c r="AF386" i="1" s="1"/>
  <c r="AE63" i="1"/>
  <c r="AF63" i="1" s="1"/>
  <c r="AE174" i="1"/>
  <c r="AF174" i="1" s="1"/>
  <c r="AE133" i="1"/>
  <c r="AF133" i="1" s="1"/>
  <c r="AE408" i="1"/>
  <c r="AF408" i="1" s="1"/>
  <c r="J5" i="5" s="1"/>
  <c r="K5" i="5" s="1"/>
  <c r="AE184" i="1"/>
  <c r="AF184" i="1" s="1"/>
  <c r="AE438" i="1"/>
  <c r="AF438" i="1" s="1"/>
  <c r="AE121" i="1"/>
  <c r="AF121" i="1" s="1"/>
  <c r="AE125" i="1"/>
  <c r="AF125" i="1" s="1"/>
  <c r="AE401" i="1"/>
  <c r="AF401" i="1" s="1"/>
  <c r="AD108" i="1"/>
  <c r="AE108" i="1" s="1"/>
  <c r="AF108" i="1" s="1"/>
  <c r="AD34" i="1"/>
  <c r="AE178" i="1"/>
  <c r="AF178" i="1" s="1"/>
  <c r="AE415" i="1"/>
  <c r="AF415" i="1" s="1"/>
  <c r="AD330" i="1"/>
  <c r="AE330" i="1" s="1"/>
  <c r="AF330" i="1" s="1"/>
  <c r="AD390" i="1"/>
  <c r="AE390" i="1" s="1"/>
  <c r="AF390" i="1" s="1"/>
  <c r="AE181" i="1"/>
  <c r="AF181" i="1" s="1"/>
  <c r="AD313" i="1"/>
  <c r="AE313" i="1" s="1"/>
  <c r="AF313" i="1" s="1"/>
  <c r="AE241" i="1"/>
  <c r="AF241" i="1" s="1"/>
  <c r="AE410" i="1"/>
  <c r="AF410" i="1" s="1"/>
  <c r="AE26" i="1"/>
  <c r="AF26" i="1" s="1"/>
  <c r="AE38" i="1"/>
  <c r="AF38" i="1" s="1"/>
  <c r="AE403" i="1"/>
  <c r="AF403" i="1" s="1"/>
  <c r="AE65" i="1"/>
  <c r="AF65" i="1" s="1"/>
  <c r="AD446" i="1"/>
  <c r="AE446" i="1" s="1"/>
  <c r="AF446" i="1" s="1"/>
  <c r="AE15" i="1"/>
  <c r="AF15" i="1" s="1"/>
  <c r="AE465" i="1"/>
  <c r="AF465" i="1" s="1"/>
  <c r="AE132" i="1"/>
  <c r="AF132" i="1" s="1"/>
  <c r="AE185" i="1"/>
  <c r="AF185" i="1" s="1"/>
  <c r="AE433" i="1"/>
  <c r="AF433" i="1" s="1"/>
  <c r="T9" i="5"/>
  <c r="AD458" i="1"/>
  <c r="AD375" i="1"/>
  <c r="O9" i="5"/>
  <c r="AD304" i="1"/>
  <c r="AE304" i="1" s="1"/>
  <c r="AF304" i="1" s="1"/>
  <c r="AC462" i="1"/>
  <c r="O12" i="4"/>
  <c r="Q10" i="4"/>
  <c r="R10" i="4" s="1"/>
  <c r="T10" i="5"/>
  <c r="Q7" i="5"/>
  <c r="I9" i="4"/>
  <c r="R9" i="4" s="1"/>
  <c r="K13" i="4"/>
  <c r="M13" i="4" s="1"/>
  <c r="AA462" i="1"/>
  <c r="AE462" i="1" s="1"/>
  <c r="AF462" i="1" s="1"/>
  <c r="AA460" i="1"/>
  <c r="AA304" i="1"/>
  <c r="I11" i="4"/>
  <c r="R11" i="4" s="1"/>
  <c r="AD14" i="3"/>
  <c r="T20" i="3"/>
  <c r="U35" i="3"/>
  <c r="V35" i="3" s="1"/>
  <c r="U13" i="3"/>
  <c r="W13" i="3" s="1"/>
  <c r="AC16" i="3"/>
  <c r="AD16" i="3" s="1"/>
  <c r="U6" i="3"/>
  <c r="W6" i="3" s="1"/>
  <c r="AB43" i="3"/>
  <c r="AD27" i="3"/>
  <c r="AB28" i="3"/>
  <c r="AD30" i="3"/>
  <c r="T33" i="3"/>
  <c r="U31" i="3"/>
  <c r="W31" i="3" s="1"/>
  <c r="U41" i="3"/>
  <c r="V41" i="3" s="1"/>
  <c r="U29" i="3"/>
  <c r="W29" i="3" s="1"/>
  <c r="W12" i="3"/>
  <c r="AA17" i="3"/>
  <c r="O5" i="5"/>
  <c r="AA10" i="3"/>
  <c r="AD10" i="3" s="1"/>
  <c r="AA36" i="3"/>
  <c r="AC25" i="3"/>
  <c r="AD25" i="3" s="1"/>
  <c r="AB5" i="2"/>
  <c r="AB7" i="2"/>
  <c r="AB10" i="2"/>
  <c r="AC13" i="2"/>
  <c r="AE13" i="2" s="1"/>
  <c r="AB19" i="2"/>
  <c r="AC17" i="2"/>
  <c r="AC21" i="2"/>
  <c r="E32" i="7"/>
  <c r="E17" i="6" s="1"/>
  <c r="F17" i="6" s="1"/>
  <c r="G17" i="6" s="1"/>
  <c r="F27" i="7"/>
  <c r="AE79" i="1"/>
  <c r="AF79" i="1" s="1"/>
  <c r="AE437" i="1"/>
  <c r="AF437" i="1" s="1"/>
  <c r="AE37" i="1"/>
  <c r="AF37" i="1" s="1"/>
  <c r="AE407" i="1"/>
  <c r="AF407" i="1" s="1"/>
  <c r="AE323" i="1"/>
  <c r="AF323" i="1" s="1"/>
  <c r="AE39" i="1"/>
  <c r="AF39" i="1" s="1"/>
  <c r="AE441" i="1"/>
  <c r="AF441" i="1" s="1"/>
  <c r="AE166" i="1"/>
  <c r="AF166" i="1" s="1"/>
  <c r="AE190" i="1"/>
  <c r="AF190" i="1" s="1"/>
  <c r="AE92" i="1"/>
  <c r="AF92" i="1" s="1"/>
  <c r="AE186" i="1"/>
  <c r="AF186" i="1" s="1"/>
  <c r="AE83" i="1"/>
  <c r="AF83" i="1" s="1"/>
  <c r="AE430" i="1"/>
  <c r="AF430" i="1" s="1"/>
  <c r="AE194" i="1"/>
  <c r="AF194" i="1" s="1"/>
  <c r="AE295" i="1"/>
  <c r="AF295" i="1" s="1"/>
  <c r="AE291" i="1"/>
  <c r="AF291" i="1" s="1"/>
  <c r="AE287" i="1"/>
  <c r="AF287" i="1" s="1"/>
  <c r="AE283" i="1"/>
  <c r="AF283" i="1" s="1"/>
  <c r="AE279" i="1"/>
  <c r="AF279" i="1" s="1"/>
  <c r="AE275" i="1"/>
  <c r="AF275" i="1" s="1"/>
  <c r="AE270" i="1"/>
  <c r="AF270" i="1" s="1"/>
  <c r="AE267" i="1"/>
  <c r="AF267" i="1" s="1"/>
  <c r="AE263" i="1"/>
  <c r="AF263" i="1" s="1"/>
  <c r="AE259" i="1"/>
  <c r="AF259" i="1" s="1"/>
  <c r="AE255" i="1"/>
  <c r="AF255" i="1" s="1"/>
  <c r="AE453" i="1"/>
  <c r="AF453" i="1" s="1"/>
  <c r="AE237" i="1"/>
  <c r="AF237" i="1" s="1"/>
  <c r="AE439" i="1"/>
  <c r="AF439" i="1" s="1"/>
  <c r="AE234" i="1"/>
  <c r="AF234" i="1" s="1"/>
  <c r="AE231" i="1"/>
  <c r="AF231" i="1" s="1"/>
  <c r="AE227" i="1"/>
  <c r="AF227" i="1" s="1"/>
  <c r="AE223" i="1"/>
  <c r="AF223" i="1" s="1"/>
  <c r="AE219" i="1"/>
  <c r="AF219" i="1" s="1"/>
  <c r="AE215" i="1"/>
  <c r="AF215" i="1" s="1"/>
  <c r="AE211" i="1"/>
  <c r="AF211" i="1" s="1"/>
  <c r="AE206" i="1"/>
  <c r="AF206" i="1" s="1"/>
  <c r="AE203" i="1"/>
  <c r="AF203" i="1" s="1"/>
  <c r="AE113" i="1"/>
  <c r="AF113" i="1" s="1"/>
  <c r="AE427" i="1"/>
  <c r="AF427" i="1" s="1"/>
  <c r="J4" i="5" s="1"/>
  <c r="K4" i="5" s="1"/>
  <c r="AE423" i="1"/>
  <c r="AF423" i="1" s="1"/>
  <c r="AE419" i="1"/>
  <c r="AF419" i="1" s="1"/>
  <c r="AE160" i="1"/>
  <c r="AF160" i="1" s="1"/>
  <c r="AE156" i="1"/>
  <c r="AF156" i="1" s="1"/>
  <c r="AE152" i="1"/>
  <c r="AF152" i="1" s="1"/>
  <c r="AE148" i="1"/>
  <c r="AF148" i="1" s="1"/>
  <c r="AE144" i="1"/>
  <c r="AF144" i="1" s="1"/>
  <c r="AE140" i="1"/>
  <c r="AF140" i="1" s="1"/>
  <c r="AE412" i="1"/>
  <c r="AF412" i="1" s="1"/>
  <c r="AE118" i="1"/>
  <c r="AF118" i="1" s="1"/>
  <c r="AE8" i="1"/>
  <c r="AF8" i="1" s="1"/>
  <c r="AE107" i="1"/>
  <c r="AF107" i="1" s="1"/>
  <c r="AE103" i="1"/>
  <c r="AF103" i="1" s="1"/>
  <c r="AE97" i="1"/>
  <c r="AF97" i="1" s="1"/>
  <c r="AE93" i="1"/>
  <c r="AF93" i="1" s="1"/>
  <c r="AE56" i="1"/>
  <c r="AF56" i="1" s="1"/>
  <c r="AE52" i="1"/>
  <c r="AF52" i="1" s="1"/>
  <c r="AE326" i="1"/>
  <c r="AF326" i="1" s="1"/>
  <c r="AE383" i="1"/>
  <c r="AF383" i="1" s="1"/>
  <c r="AE179" i="1"/>
  <c r="AF179" i="1" s="1"/>
  <c r="AE129" i="1"/>
  <c r="AF129" i="1" s="1"/>
  <c r="AE17" i="1"/>
  <c r="AF17" i="1" s="1"/>
  <c r="AE311" i="1"/>
  <c r="AF311" i="1" s="1"/>
  <c r="AE466" i="1"/>
  <c r="AF466" i="1" s="1"/>
  <c r="AE78" i="1"/>
  <c r="AF78" i="1" s="1"/>
  <c r="AE399" i="1"/>
  <c r="AF399" i="1" s="1"/>
  <c r="AE377" i="1"/>
  <c r="AF377" i="1" s="1"/>
  <c r="AE325" i="1"/>
  <c r="AF325" i="1" s="1"/>
  <c r="AE109" i="1"/>
  <c r="AF109" i="1" s="1"/>
  <c r="AE5" i="1"/>
  <c r="AF5" i="1" s="1"/>
  <c r="AE98" i="1"/>
  <c r="AF98" i="1" s="1"/>
  <c r="AE411" i="1"/>
  <c r="AF411" i="1" s="1"/>
  <c r="AE242" i="1"/>
  <c r="AF242" i="1" s="1"/>
  <c r="AE173" i="1"/>
  <c r="AF173" i="1" s="1"/>
  <c r="AE343" i="1"/>
  <c r="AF343" i="1" s="1"/>
  <c r="AE236" i="1"/>
  <c r="AF236" i="1" s="1"/>
  <c r="AE240" i="1"/>
  <c r="AF240" i="1" s="1"/>
  <c r="AE389" i="1"/>
  <c r="AF389" i="1" s="1"/>
  <c r="AE246" i="1"/>
  <c r="AF246" i="1" s="1"/>
  <c r="AE59" i="1"/>
  <c r="AF59" i="1" s="1"/>
  <c r="AE137" i="1"/>
  <c r="AF137" i="1" s="1"/>
  <c r="AC164" i="1"/>
  <c r="AD164" i="1"/>
  <c r="K8" i="5"/>
  <c r="T8" i="5"/>
  <c r="O7" i="5"/>
  <c r="K7" i="5"/>
  <c r="U7" i="5" s="1"/>
  <c r="I7" i="5"/>
  <c r="AE322" i="1"/>
  <c r="AF322" i="1" s="1"/>
  <c r="AE318" i="1"/>
  <c r="AF318" i="1" s="1"/>
  <c r="AE314" i="1"/>
  <c r="AF314" i="1" s="1"/>
  <c r="AE310" i="1"/>
  <c r="AF310" i="1" s="1"/>
  <c r="I6" i="5"/>
  <c r="R6" i="5" s="1"/>
  <c r="T6" i="5"/>
  <c r="O6" i="5"/>
  <c r="K6" i="5"/>
  <c r="Q4" i="5"/>
  <c r="R4" i="5" s="1"/>
  <c r="G78" i="6" s="1"/>
  <c r="G80" i="6" s="1"/>
  <c r="I14" i="4"/>
  <c r="R14" i="4" s="1"/>
  <c r="K14" i="4"/>
  <c r="AD163" i="1"/>
  <c r="AC163" i="1"/>
  <c r="AB464" i="1"/>
  <c r="AA464" i="1"/>
  <c r="AE162" i="1"/>
  <c r="AF162" i="1" s="1"/>
  <c r="AE458" i="1"/>
  <c r="AF458" i="1" s="1"/>
  <c r="R7" i="5"/>
  <c r="U40" i="3"/>
  <c r="V40" i="3" s="1"/>
  <c r="W18" i="3"/>
  <c r="U17" i="3"/>
  <c r="W17" i="3" s="1"/>
  <c r="T12" i="3"/>
  <c r="X12" i="3" s="1"/>
  <c r="Y12" i="3" s="1"/>
  <c r="U11" i="3"/>
  <c r="W11" i="3" s="1"/>
  <c r="W7" i="3"/>
  <c r="AD42" i="3"/>
  <c r="AD36" i="3"/>
  <c r="AD38" i="3"/>
  <c r="AD12" i="3"/>
  <c r="AE12" i="3" s="1"/>
  <c r="V34" i="3"/>
  <c r="X34" i="3" s="1"/>
  <c r="Y34" i="3" s="1"/>
  <c r="U23" i="3"/>
  <c r="V23" i="3" s="1"/>
  <c r="U22" i="3"/>
  <c r="V22" i="3" s="1"/>
  <c r="U21" i="3"/>
  <c r="V21" i="3" s="1"/>
  <c r="W20" i="3"/>
  <c r="V13" i="3"/>
  <c r="T7" i="3"/>
  <c r="X7" i="3" s="1"/>
  <c r="Y7" i="3" s="1"/>
  <c r="AD6" i="3"/>
  <c r="AD19" i="3"/>
  <c r="X20" i="3"/>
  <c r="Y20" i="3" s="1"/>
  <c r="AC43" i="3"/>
  <c r="AD43" i="3" s="1"/>
  <c r="AE5" i="2"/>
  <c r="AD5" i="2"/>
  <c r="AF5" i="2" s="1"/>
  <c r="AG5" i="2" s="1"/>
  <c r="K22" i="4"/>
  <c r="M22" i="4"/>
  <c r="G24" i="4"/>
  <c r="K20" i="4"/>
  <c r="M20" i="4"/>
  <c r="AC6" i="2"/>
  <c r="AC9" i="2"/>
  <c r="AE9" i="2" s="1"/>
  <c r="AE11" i="2"/>
  <c r="AB15" i="2"/>
  <c r="AF15" i="2" s="1"/>
  <c r="AG15" i="2" s="1"/>
  <c r="AB23" i="2"/>
  <c r="AD13" i="2"/>
  <c r="AF13" i="2" s="1"/>
  <c r="AG13" i="2" s="1"/>
  <c r="F32" i="7"/>
  <c r="E21" i="7"/>
  <c r="E16" i="6" s="1"/>
  <c r="F16" i="6" s="1"/>
  <c r="G16" i="6" s="1"/>
  <c r="F10" i="7"/>
  <c r="F13" i="6"/>
  <c r="G13" i="6" s="1"/>
  <c r="AE306" i="1"/>
  <c r="AF306" i="1" s="1"/>
  <c r="AE469" i="1"/>
  <c r="AF469" i="1" s="1"/>
  <c r="AE48" i="1"/>
  <c r="AF48" i="1" s="1"/>
  <c r="J3" i="4"/>
  <c r="AE21" i="1"/>
  <c r="AF21" i="1" s="1"/>
  <c r="AC19" i="1"/>
  <c r="AD19" i="1"/>
  <c r="J5" i="4"/>
  <c r="AD72" i="1"/>
  <c r="AE72" i="1" s="1"/>
  <c r="AF72" i="1" s="1"/>
  <c r="AD402" i="1"/>
  <c r="AE402" i="1" s="1"/>
  <c r="AF402" i="1" s="1"/>
  <c r="AD183" i="1"/>
  <c r="AE183" i="1" s="1"/>
  <c r="AF183" i="1" s="1"/>
  <c r="AD90" i="1"/>
  <c r="AE90" i="1" s="1"/>
  <c r="AF90" i="1" s="1"/>
  <c r="AD193" i="1"/>
  <c r="AE193" i="1" s="1"/>
  <c r="AF193" i="1" s="1"/>
  <c r="AD110" i="1"/>
  <c r="AE110" i="1" s="1"/>
  <c r="AF110" i="1" s="1"/>
  <c r="AB45" i="1"/>
  <c r="AE27" i="1"/>
  <c r="AF27" i="1" s="1"/>
  <c r="AE445" i="1"/>
  <c r="AF445" i="1" s="1"/>
  <c r="H5" i="4"/>
  <c r="AA372" i="1"/>
  <c r="AB372" i="1"/>
  <c r="AA370" i="1"/>
  <c r="AB370" i="1"/>
  <c r="AA368" i="1"/>
  <c r="AB368" i="1"/>
  <c r="AA366" i="1"/>
  <c r="AB366" i="1"/>
  <c r="AA364" i="1"/>
  <c r="AB364" i="1"/>
  <c r="AA360" i="1"/>
  <c r="AB360" i="1"/>
  <c r="AA357" i="1"/>
  <c r="AB357" i="1"/>
  <c r="AA350" i="1"/>
  <c r="AB350" i="1"/>
  <c r="AA297" i="1"/>
  <c r="AB297" i="1"/>
  <c r="J8" i="4"/>
  <c r="K8" i="4" s="1"/>
  <c r="M8" i="4" s="1"/>
  <c r="AD29" i="1"/>
  <c r="AE29" i="1" s="1"/>
  <c r="AF29" i="1" s="1"/>
  <c r="AD16" i="1"/>
  <c r="AE16" i="1" s="1"/>
  <c r="AF16" i="1" s="1"/>
  <c r="AD387" i="1"/>
  <c r="AE387" i="1" s="1"/>
  <c r="AF387" i="1" s="1"/>
  <c r="AD7" i="1"/>
  <c r="AE7" i="1" s="1"/>
  <c r="AF7" i="1" s="1"/>
  <c r="AD106" i="1"/>
  <c r="AE106" i="1" s="1"/>
  <c r="AF106" i="1" s="1"/>
  <c r="AD100" i="1"/>
  <c r="AE100" i="1" s="1"/>
  <c r="AF100" i="1" s="1"/>
  <c r="AD95" i="1"/>
  <c r="AE95" i="1" s="1"/>
  <c r="AF95" i="1" s="1"/>
  <c r="AD74" i="1"/>
  <c r="AE74" i="1" s="1"/>
  <c r="AF74" i="1" s="1"/>
  <c r="AB41" i="1"/>
  <c r="AE117" i="1"/>
  <c r="AF117" i="1" s="1"/>
  <c r="AA49" i="1"/>
  <c r="AB49" i="1"/>
  <c r="AA43" i="1"/>
  <c r="AB43" i="1"/>
  <c r="AA101" i="1"/>
  <c r="AB101" i="1"/>
  <c r="AA301" i="1"/>
  <c r="AB301" i="1"/>
  <c r="C3" i="4"/>
  <c r="D8" i="4"/>
  <c r="D5" i="4"/>
  <c r="C5" i="4"/>
  <c r="D6" i="4"/>
  <c r="C8" i="4"/>
  <c r="D3" i="4"/>
  <c r="H6" i="4"/>
  <c r="C6" i="4"/>
  <c r="E6" i="4"/>
  <c r="G6" i="4" s="1"/>
  <c r="E3" i="4"/>
  <c r="G3" i="4" s="1"/>
  <c r="H3" i="4"/>
  <c r="H8" i="4"/>
  <c r="I8" i="4" s="1"/>
  <c r="R8" i="4" s="1"/>
  <c r="G73" i="6" s="1"/>
  <c r="AD136" i="1"/>
  <c r="AE136" i="1" s="1"/>
  <c r="AF136" i="1" s="1"/>
  <c r="AD32" i="1"/>
  <c r="AE32" i="1" s="1"/>
  <c r="AF32" i="1" s="1"/>
  <c r="AB77" i="1"/>
  <c r="AE395" i="1"/>
  <c r="AF395" i="1" s="1"/>
  <c r="AC378" i="1"/>
  <c r="AE378" i="1" s="1"/>
  <c r="AF378" i="1" s="1"/>
  <c r="U13" i="4"/>
  <c r="E5" i="4"/>
  <c r="G5" i="4" s="1"/>
  <c r="AA371" i="1"/>
  <c r="AB371" i="1"/>
  <c r="AA365" i="1"/>
  <c r="AB365" i="1"/>
  <c r="AA363" i="1"/>
  <c r="AB363" i="1"/>
  <c r="AA358" i="1"/>
  <c r="AB358" i="1"/>
  <c r="AA355" i="1"/>
  <c r="AB355" i="1"/>
  <c r="AB347" i="1"/>
  <c r="AB334" i="1"/>
  <c r="AB342" i="1"/>
  <c r="AB332" i="1"/>
  <c r="AB348" i="1"/>
  <c r="AB336" i="1"/>
  <c r="AB344" i="1"/>
  <c r="AB341" i="1"/>
  <c r="AB349" i="1"/>
  <c r="K10" i="5"/>
  <c r="U10" i="5" s="1"/>
  <c r="I10" i="5"/>
  <c r="Q10" i="5"/>
  <c r="AE164" i="1"/>
  <c r="AF164" i="1" s="1"/>
  <c r="AD461" i="1"/>
  <c r="AC461" i="1"/>
  <c r="K9" i="5"/>
  <c r="U9" i="5" s="1"/>
  <c r="I9" i="5"/>
  <c r="R9" i="5" s="1"/>
  <c r="E10" i="7"/>
  <c r="F21" i="7"/>
  <c r="F36" i="7"/>
  <c r="F46" i="7" s="1"/>
  <c r="E46" i="7"/>
  <c r="E18" i="6" s="1"/>
  <c r="F18" i="6" s="1"/>
  <c r="AE375" i="1"/>
  <c r="AF375" i="1" s="1"/>
  <c r="J6" i="4" s="1"/>
  <c r="K6" i="4" s="1"/>
  <c r="M6" i="4" s="1"/>
  <c r="AE460" i="1"/>
  <c r="AF460" i="1" s="1"/>
  <c r="AC4" i="3"/>
  <c r="AA4" i="3"/>
  <c r="AA463" i="1"/>
  <c r="AB463" i="1"/>
  <c r="AA459" i="1"/>
  <c r="AB459" i="1"/>
  <c r="U6" i="5"/>
  <c r="K3" i="5"/>
  <c r="U3" i="5" s="1"/>
  <c r="O3" i="5"/>
  <c r="O11" i="5" s="1"/>
  <c r="D23" i="6" s="1"/>
  <c r="F23" i="6" s="1"/>
  <c r="G23" i="6" s="1"/>
  <c r="Q3" i="5"/>
  <c r="R3" i="5" s="1"/>
  <c r="AE163" i="1"/>
  <c r="AF163" i="1" s="1"/>
  <c r="AB303" i="1"/>
  <c r="AA303" i="1"/>
  <c r="AB376" i="1"/>
  <c r="AA376" i="1"/>
  <c r="AD18" i="2"/>
  <c r="AE18" i="2"/>
  <c r="H7" i="4"/>
  <c r="I7" i="4" s="1"/>
  <c r="R7" i="4" s="1"/>
  <c r="G72" i="6" s="1"/>
  <c r="H4" i="4"/>
  <c r="I4" i="4" s="1"/>
  <c r="R4" i="4" s="1"/>
  <c r="G69" i="6" s="1"/>
  <c r="I8" i="5"/>
  <c r="Q8" i="5"/>
  <c r="D5" i="5"/>
  <c r="U42" i="3"/>
  <c r="W40" i="3"/>
  <c r="X40" i="3" s="1"/>
  <c r="Y40" i="3" s="1"/>
  <c r="U38" i="3"/>
  <c r="W36" i="3"/>
  <c r="T30" i="3"/>
  <c r="X30" i="3" s="1"/>
  <c r="Y30" i="3" s="1"/>
  <c r="AE30" i="3" s="1"/>
  <c r="W24" i="3"/>
  <c r="V19" i="3"/>
  <c r="T18" i="3"/>
  <c r="W16" i="3"/>
  <c r="T10" i="3"/>
  <c r="X10" i="3" s="1"/>
  <c r="Y10" i="3" s="1"/>
  <c r="W8" i="3"/>
  <c r="AC9" i="3"/>
  <c r="AB9" i="3"/>
  <c r="AA9" i="3"/>
  <c r="AC26" i="3"/>
  <c r="AA26" i="3"/>
  <c r="AB26" i="3"/>
  <c r="U43" i="3"/>
  <c r="W41" i="3"/>
  <c r="X41" i="3" s="1"/>
  <c r="Y41" i="3" s="1"/>
  <c r="U39" i="3"/>
  <c r="W37" i="3"/>
  <c r="X37" i="3" s="1"/>
  <c r="Y37" i="3" s="1"/>
  <c r="W35" i="3"/>
  <c r="X35" i="3" s="1"/>
  <c r="Y35" i="3" s="1"/>
  <c r="W33" i="3"/>
  <c r="X33" i="3" s="1"/>
  <c r="Y33" i="3" s="1"/>
  <c r="W28" i="3"/>
  <c r="X28" i="3" s="1"/>
  <c r="Y28" i="3" s="1"/>
  <c r="U25" i="3"/>
  <c r="W23" i="3"/>
  <c r="X23" i="3" s="1"/>
  <c r="Y23" i="3" s="1"/>
  <c r="V17" i="3"/>
  <c r="X17" i="3" s="1"/>
  <c r="Y17" i="3" s="1"/>
  <c r="T16" i="3"/>
  <c r="W14" i="3"/>
  <c r="X13" i="3"/>
  <c r="Y13" i="3" s="1"/>
  <c r="V9" i="3"/>
  <c r="X9" i="3" s="1"/>
  <c r="Y9" i="3" s="1"/>
  <c r="T8" i="3"/>
  <c r="X8" i="3" s="1"/>
  <c r="Y8" i="3" s="1"/>
  <c r="T4" i="3"/>
  <c r="U4" i="3"/>
  <c r="AC41" i="3"/>
  <c r="AA41" i="3"/>
  <c r="AB41" i="3"/>
  <c r="T36" i="3"/>
  <c r="X36" i="3" s="1"/>
  <c r="Y36" i="3" s="1"/>
  <c r="AE36" i="3" s="1"/>
  <c r="U32" i="3"/>
  <c r="V31" i="3"/>
  <c r="X31" i="3" s="1"/>
  <c r="Y31" i="3" s="1"/>
  <c r="U27" i="3"/>
  <c r="V26" i="3"/>
  <c r="X26" i="3" s="1"/>
  <c r="Y26" i="3" s="1"/>
  <c r="T24" i="3"/>
  <c r="W22" i="3"/>
  <c r="X22" i="3" s="1"/>
  <c r="Y22" i="3" s="1"/>
  <c r="X19" i="3"/>
  <c r="Y19" i="3" s="1"/>
  <c r="AE19" i="3" s="1"/>
  <c r="V15" i="3"/>
  <c r="X15" i="3" s="1"/>
  <c r="Y15" i="3" s="1"/>
  <c r="T14" i="3"/>
  <c r="AD14" i="2"/>
  <c r="AE14" i="2"/>
  <c r="AD19" i="2"/>
  <c r="AE19" i="2"/>
  <c r="T5" i="3"/>
  <c r="X5" i="3" s="1"/>
  <c r="Y5" i="3" s="1"/>
  <c r="AA15" i="3"/>
  <c r="AD18" i="3"/>
  <c r="AA13" i="3"/>
  <c r="AD29" i="3"/>
  <c r="AC11" i="3"/>
  <c r="AD11" i="3" s="1"/>
  <c r="AB11" i="3"/>
  <c r="AC20" i="3"/>
  <c r="AB20" i="3"/>
  <c r="AD20" i="3" s="1"/>
  <c r="AE20" i="3" s="1"/>
  <c r="AC17" i="3"/>
  <c r="AD17" i="3" s="1"/>
  <c r="AC15" i="3"/>
  <c r="AC13" i="3"/>
  <c r="AA28" i="3"/>
  <c r="AD28" i="3" s="1"/>
  <c r="AC40" i="3"/>
  <c r="AA40" i="3"/>
  <c r="AC37" i="3"/>
  <c r="AD37" i="3" s="1"/>
  <c r="AA33" i="3"/>
  <c r="AB31" i="3"/>
  <c r="AA31" i="3"/>
  <c r="AE7" i="2"/>
  <c r="AF7" i="2" s="1"/>
  <c r="AG7" i="2" s="1"/>
  <c r="AD10" i="2"/>
  <c r="AE10" i="2"/>
  <c r="AB11" i="2"/>
  <c r="AB12" i="2"/>
  <c r="AC12" i="2"/>
  <c r="AD23" i="3"/>
  <c r="AD8" i="3"/>
  <c r="AC5" i="3"/>
  <c r="AA5" i="3"/>
  <c r="AC22" i="3"/>
  <c r="AB22" i="3"/>
  <c r="AC39" i="3"/>
  <c r="AB39" i="3"/>
  <c r="AD39" i="3" s="1"/>
  <c r="AB35" i="3"/>
  <c r="AA35" i="3"/>
  <c r="AD6" i="2"/>
  <c r="AE6" i="2"/>
  <c r="AB8" i="2"/>
  <c r="AC8" i="2"/>
  <c r="AB20" i="2"/>
  <c r="AC20" i="2"/>
  <c r="AD34" i="3"/>
  <c r="AE34" i="3" s="1"/>
  <c r="AB5" i="3"/>
  <c r="AC33" i="3"/>
  <c r="AA22" i="3"/>
  <c r="AC7" i="3"/>
  <c r="AA7" i="3"/>
  <c r="AC24" i="3"/>
  <c r="AB24" i="3"/>
  <c r="AD24" i="3" s="1"/>
  <c r="AB4" i="2"/>
  <c r="AC4" i="2"/>
  <c r="AB16" i="2"/>
  <c r="AC16" i="2"/>
  <c r="AD22" i="2"/>
  <c r="AE22" i="2"/>
  <c r="AD23" i="2"/>
  <c r="AF23" i="2" s="1"/>
  <c r="AG23" i="2" s="1"/>
  <c r="AE23" i="2"/>
  <c r="AC24" i="2"/>
  <c r="AC467" i="1" l="1"/>
  <c r="AD467" i="1"/>
  <c r="X16" i="3"/>
  <c r="Y16" i="3" s="1"/>
  <c r="AE16" i="3" s="1"/>
  <c r="AD22" i="3"/>
  <c r="AD5" i="3"/>
  <c r="AE5" i="3" s="1"/>
  <c r="V6" i="3"/>
  <c r="X6" i="3" s="1"/>
  <c r="Y6" i="3" s="1"/>
  <c r="AE6" i="3" s="1"/>
  <c r="AE10" i="3"/>
  <c r="V11" i="3"/>
  <c r="X11" i="3" s="1"/>
  <c r="Y11" i="3" s="1"/>
  <c r="AE11" i="3" s="1"/>
  <c r="V29" i="3"/>
  <c r="X29" i="3" s="1"/>
  <c r="Y29" i="3" s="1"/>
  <c r="AE29" i="3" s="1"/>
  <c r="AD15" i="3"/>
  <c r="AE21" i="2"/>
  <c r="AD21" i="2"/>
  <c r="AE17" i="2"/>
  <c r="AD17" i="2"/>
  <c r="AF17" i="2" s="1"/>
  <c r="AG17" i="2" s="1"/>
  <c r="AF14" i="2"/>
  <c r="AG14" i="2" s="1"/>
  <c r="AD9" i="2"/>
  <c r="AF9" i="2" s="1"/>
  <c r="AG9" i="2" s="1"/>
  <c r="AF11" i="2"/>
  <c r="AG11" i="2" s="1"/>
  <c r="I3" i="4"/>
  <c r="I6" i="4"/>
  <c r="M14" i="4"/>
  <c r="U14" i="4"/>
  <c r="AE19" i="1"/>
  <c r="AF19" i="1" s="1"/>
  <c r="AC464" i="1"/>
  <c r="AD464" i="1"/>
  <c r="U8" i="5"/>
  <c r="AE17" i="3"/>
  <c r="W21" i="3"/>
  <c r="X21" i="3" s="1"/>
  <c r="Y21" i="3" s="1"/>
  <c r="AE21" i="3" s="1"/>
  <c r="X18" i="3"/>
  <c r="Y18" i="3" s="1"/>
  <c r="AF6" i="2"/>
  <c r="AG6" i="2" s="1"/>
  <c r="M24" i="4"/>
  <c r="AF19" i="2"/>
  <c r="AG19" i="2" s="1"/>
  <c r="K24" i="4"/>
  <c r="AD342" i="1"/>
  <c r="AC342" i="1"/>
  <c r="AC101" i="1"/>
  <c r="AD101" i="1"/>
  <c r="AC49" i="1"/>
  <c r="AD49" i="1"/>
  <c r="AE12" i="2"/>
  <c r="AD12" i="2"/>
  <c r="AF12" i="2" s="1"/>
  <c r="AG12" i="2" s="1"/>
  <c r="AF10" i="2"/>
  <c r="AG10" i="2" s="1"/>
  <c r="AD33" i="3"/>
  <c r="AE33" i="3" s="1"/>
  <c r="AE28" i="3"/>
  <c r="S6" i="4"/>
  <c r="T6" i="4" s="1"/>
  <c r="U6" i="4" s="1"/>
  <c r="H71" i="6" s="1"/>
  <c r="S4" i="4"/>
  <c r="T4" i="4" s="1"/>
  <c r="U4" i="4" s="1"/>
  <c r="H69" i="6" s="1"/>
  <c r="V4" i="3"/>
  <c r="W4" i="3"/>
  <c r="V39" i="3"/>
  <c r="W39" i="3"/>
  <c r="AD26" i="3"/>
  <c r="AE26" i="3" s="1"/>
  <c r="R8" i="5"/>
  <c r="AD303" i="1"/>
  <c r="AC303" i="1"/>
  <c r="AD463" i="1"/>
  <c r="AC463" i="1"/>
  <c r="AE463" i="1" s="1"/>
  <c r="AF463" i="1" s="1"/>
  <c r="AC336" i="1"/>
  <c r="AD336" i="1"/>
  <c r="AD334" i="1"/>
  <c r="AC334" i="1"/>
  <c r="AE334" i="1" s="1"/>
  <c r="AF334" i="1" s="1"/>
  <c r="AD358" i="1"/>
  <c r="AC358" i="1"/>
  <c r="AE358" i="1" s="1"/>
  <c r="AF358" i="1" s="1"/>
  <c r="AD365" i="1"/>
  <c r="AC365" i="1"/>
  <c r="AE365" i="1" s="1"/>
  <c r="AF365" i="1" s="1"/>
  <c r="O5" i="4"/>
  <c r="Q5" i="4"/>
  <c r="AD77" i="1"/>
  <c r="AC77" i="1"/>
  <c r="AE77" i="1" s="1"/>
  <c r="AF77" i="1" s="1"/>
  <c r="AE49" i="1"/>
  <c r="AF49" i="1" s="1"/>
  <c r="AC297" i="1"/>
  <c r="AE297" i="1" s="1"/>
  <c r="AF297" i="1" s="1"/>
  <c r="AD297" i="1"/>
  <c r="AD357" i="1"/>
  <c r="AC357" i="1"/>
  <c r="AE357" i="1" s="1"/>
  <c r="AF357" i="1" s="1"/>
  <c r="AD364" i="1"/>
  <c r="AC364" i="1"/>
  <c r="AC368" i="1"/>
  <c r="AD368" i="1"/>
  <c r="AC372" i="1"/>
  <c r="AD372" i="1"/>
  <c r="K5" i="4"/>
  <c r="M5" i="4" s="1"/>
  <c r="K3" i="4"/>
  <c r="M3" i="4" s="1"/>
  <c r="AD16" i="2"/>
  <c r="AF16" i="2" s="1"/>
  <c r="AG16" i="2" s="1"/>
  <c r="AE16" i="2"/>
  <c r="AD20" i="2"/>
  <c r="AE20" i="2"/>
  <c r="AE23" i="3"/>
  <c r="AE15" i="3"/>
  <c r="V27" i="3"/>
  <c r="W27" i="3"/>
  <c r="AE37" i="3"/>
  <c r="V25" i="3"/>
  <c r="W25" i="3"/>
  <c r="W38" i="3"/>
  <c r="V38" i="3"/>
  <c r="AD24" i="2"/>
  <c r="AE24" i="2"/>
  <c r="AF22" i="2"/>
  <c r="AG22" i="2" s="1"/>
  <c r="AD4" i="2"/>
  <c r="AE4" i="2"/>
  <c r="AD7" i="3"/>
  <c r="AE7" i="3" s="1"/>
  <c r="AD8" i="2"/>
  <c r="AF8" i="2" s="1"/>
  <c r="AG8" i="2" s="1"/>
  <c r="AE8" i="2"/>
  <c r="AD35" i="3"/>
  <c r="AE35" i="3" s="1"/>
  <c r="AE8" i="3"/>
  <c r="AD13" i="3"/>
  <c r="AE13" i="3" s="1"/>
  <c r="X14" i="3"/>
  <c r="Y14" i="3" s="1"/>
  <c r="AE14" i="3" s="1"/>
  <c r="X24" i="3"/>
  <c r="Y24" i="3" s="1"/>
  <c r="AE24" i="3" s="1"/>
  <c r="V32" i="3"/>
  <c r="W32" i="3"/>
  <c r="AD41" i="3"/>
  <c r="AE41" i="3" s="1"/>
  <c r="X4" i="3"/>
  <c r="Y4" i="3" s="1"/>
  <c r="S4" i="5" s="1"/>
  <c r="T4" i="5" s="1"/>
  <c r="U4" i="5" s="1"/>
  <c r="H78" i="6" s="1"/>
  <c r="W42" i="3"/>
  <c r="V42" i="3"/>
  <c r="AF18" i="2"/>
  <c r="AG18" i="2" s="1"/>
  <c r="AE461" i="1"/>
  <c r="AF461" i="1" s="1"/>
  <c r="R10" i="5"/>
  <c r="AC349" i="1"/>
  <c r="AD349" i="1"/>
  <c r="AD348" i="1"/>
  <c r="AC348" i="1"/>
  <c r="AE348" i="1" s="1"/>
  <c r="AF348" i="1" s="1"/>
  <c r="AC347" i="1"/>
  <c r="AD347" i="1"/>
  <c r="O3" i="4"/>
  <c r="G15" i="4"/>
  <c r="D25" i="6" s="1"/>
  <c r="F25" i="6" s="1"/>
  <c r="G25" i="6" s="1"/>
  <c r="Q3" i="4"/>
  <c r="R3" i="4" s="1"/>
  <c r="AC301" i="1"/>
  <c r="AD301" i="1"/>
  <c r="AC43" i="1"/>
  <c r="AE43" i="1" s="1"/>
  <c r="AF43" i="1" s="1"/>
  <c r="AD43" i="1"/>
  <c r="AE364" i="1"/>
  <c r="AF364" i="1" s="1"/>
  <c r="AE372" i="1"/>
  <c r="AF372" i="1" s="1"/>
  <c r="AD45" i="1"/>
  <c r="AC45" i="1"/>
  <c r="AE22" i="3"/>
  <c r="AC344" i="1"/>
  <c r="AD344" i="1"/>
  <c r="AD31" i="3"/>
  <c r="AE31" i="3" s="1"/>
  <c r="AD40" i="3"/>
  <c r="AE40" i="3" s="1"/>
  <c r="AE18" i="3"/>
  <c r="V43" i="3"/>
  <c r="W43" i="3"/>
  <c r="AD9" i="3"/>
  <c r="AE9" i="3" s="1"/>
  <c r="AC376" i="1"/>
  <c r="AD376" i="1"/>
  <c r="AD459" i="1"/>
  <c r="AC459" i="1"/>
  <c r="AD4" i="3"/>
  <c r="G18" i="6"/>
  <c r="AD341" i="1"/>
  <c r="AC341" i="1"/>
  <c r="AE341" i="1" s="1"/>
  <c r="AF341" i="1" s="1"/>
  <c r="AD332" i="1"/>
  <c r="AC332" i="1"/>
  <c r="AC355" i="1"/>
  <c r="AD355" i="1"/>
  <c r="AE355" i="1" s="1"/>
  <c r="AF355" i="1" s="1"/>
  <c r="AC363" i="1"/>
  <c r="AD363" i="1"/>
  <c r="AC371" i="1"/>
  <c r="AD371" i="1"/>
  <c r="O6" i="4"/>
  <c r="Q6" i="4"/>
  <c r="R6" i="4" s="1"/>
  <c r="G71" i="6" s="1"/>
  <c r="AD41" i="1"/>
  <c r="AC41" i="1"/>
  <c r="AC350" i="1"/>
  <c r="AD350" i="1"/>
  <c r="AC360" i="1"/>
  <c r="AD360" i="1"/>
  <c r="AC366" i="1"/>
  <c r="AD366" i="1"/>
  <c r="AC370" i="1"/>
  <c r="AD370" i="1"/>
  <c r="I5" i="4"/>
  <c r="R5" i="4" s="1"/>
  <c r="G70" i="6" s="1"/>
  <c r="AE464" i="1" l="1"/>
  <c r="AF464" i="1" s="1"/>
  <c r="AE350" i="1"/>
  <c r="AF350" i="1" s="1"/>
  <c r="AE303" i="1"/>
  <c r="AF303" i="1" s="1"/>
  <c r="AE101" i="1"/>
  <c r="AF101" i="1" s="1"/>
  <c r="AE366" i="1"/>
  <c r="AF366" i="1" s="1"/>
  <c r="AE376" i="1"/>
  <c r="AF376" i="1" s="1"/>
  <c r="AE467" i="1"/>
  <c r="AF467" i="1" s="1"/>
  <c r="AF21" i="2"/>
  <c r="AG21" i="2" s="1"/>
  <c r="AE370" i="1"/>
  <c r="AF370" i="1" s="1"/>
  <c r="AE360" i="1"/>
  <c r="AF360" i="1" s="1"/>
  <c r="AE344" i="1"/>
  <c r="AF344" i="1" s="1"/>
  <c r="AE371" i="1"/>
  <c r="AF371" i="1" s="1"/>
  <c r="AE459" i="1"/>
  <c r="AF459" i="1" s="1"/>
  <c r="AE347" i="1"/>
  <c r="AF347" i="1" s="1"/>
  <c r="AE349" i="1"/>
  <c r="AF349" i="1" s="1"/>
  <c r="AE363" i="1"/>
  <c r="AF363" i="1" s="1"/>
  <c r="AE301" i="1"/>
  <c r="AF301" i="1" s="1"/>
  <c r="AE368" i="1"/>
  <c r="AF368" i="1" s="1"/>
  <c r="AE336" i="1"/>
  <c r="AF336" i="1" s="1"/>
  <c r="R11" i="5"/>
  <c r="E24" i="6" s="1"/>
  <c r="F24" i="6" s="1"/>
  <c r="G24" i="6" s="1"/>
  <c r="X32" i="3"/>
  <c r="Y32" i="3" s="1"/>
  <c r="AE32" i="3" s="1"/>
  <c r="X39" i="3"/>
  <c r="Y39" i="3" s="1"/>
  <c r="AE39" i="3" s="1"/>
  <c r="AF20" i="2"/>
  <c r="AG20" i="2" s="1"/>
  <c r="AF4" i="2"/>
  <c r="AG4" i="2" s="1"/>
  <c r="R15" i="4"/>
  <c r="E21" i="6" s="1"/>
  <c r="F21" i="6" s="1"/>
  <c r="G21" i="6" s="1"/>
  <c r="G68" i="6"/>
  <c r="G74" i="6" s="1"/>
  <c r="O15" i="4"/>
  <c r="D20" i="6" s="1"/>
  <c r="F20" i="6" s="1"/>
  <c r="AF24" i="2"/>
  <c r="AG24" i="2" s="1"/>
  <c r="X27" i="3"/>
  <c r="Y27" i="3" s="1"/>
  <c r="AE27" i="3" s="1"/>
  <c r="AE4" i="3"/>
  <c r="X42" i="3"/>
  <c r="Y42" i="3" s="1"/>
  <c r="AE42" i="3" s="1"/>
  <c r="X25" i="3"/>
  <c r="Y25" i="3" s="1"/>
  <c r="C78" i="6"/>
  <c r="D78" i="6"/>
  <c r="B78" i="6"/>
  <c r="F78" i="6"/>
  <c r="B71" i="6"/>
  <c r="C71" i="6"/>
  <c r="D71" i="6"/>
  <c r="E71" i="6" s="1"/>
  <c r="F71" i="6"/>
  <c r="X43" i="3"/>
  <c r="Y43" i="3" s="1"/>
  <c r="AE43" i="3" s="1"/>
  <c r="AE41" i="1"/>
  <c r="AF41" i="1" s="1"/>
  <c r="AE332" i="1"/>
  <c r="AF332" i="1" s="1"/>
  <c r="AE45" i="1"/>
  <c r="AF45" i="1" s="1"/>
  <c r="X38" i="3"/>
  <c r="Y38" i="3" s="1"/>
  <c r="AE38" i="3" s="1"/>
  <c r="C69" i="6"/>
  <c r="B69" i="6"/>
  <c r="F69" i="6"/>
  <c r="D69" i="6"/>
  <c r="AE342" i="1"/>
  <c r="AF342" i="1" s="1"/>
  <c r="E69" i="6" l="1"/>
  <c r="E78" i="6"/>
  <c r="AE25" i="3"/>
  <c r="S8" i="4"/>
  <c r="T8" i="4" s="1"/>
  <c r="U8" i="4" s="1"/>
  <c r="H73" i="6" s="1"/>
  <c r="S5" i="4"/>
  <c r="T5" i="4" s="1"/>
  <c r="U5" i="4" s="1"/>
  <c r="H70" i="6" s="1"/>
  <c r="S7" i="4"/>
  <c r="T7" i="4" s="1"/>
  <c r="U7" i="4" s="1"/>
  <c r="H72" i="6" s="1"/>
  <c r="S3" i="4"/>
  <c r="T3" i="4" s="1"/>
  <c r="U3" i="4" s="1"/>
  <c r="S5" i="5"/>
  <c r="T5" i="5" s="1"/>
  <c r="U5" i="5" s="1"/>
  <c r="G20" i="6"/>
  <c r="D29" i="6"/>
  <c r="F29" i="6" s="1"/>
  <c r="G29" i="6" s="1"/>
  <c r="F31" i="6" l="1"/>
  <c r="F60" i="6" s="1"/>
  <c r="G31" i="6"/>
  <c r="D70" i="6"/>
  <c r="C70" i="6"/>
  <c r="B70" i="6"/>
  <c r="F70" i="6"/>
  <c r="C73" i="6"/>
  <c r="F73" i="6"/>
  <c r="D73" i="6"/>
  <c r="B73" i="6"/>
  <c r="H68" i="6"/>
  <c r="U15" i="4"/>
  <c r="E35" i="6" s="1"/>
  <c r="F35" i="6" s="1"/>
  <c r="H79" i="6"/>
  <c r="U11" i="5"/>
  <c r="E36" i="6" s="1"/>
  <c r="F36" i="6" s="1"/>
  <c r="G36" i="6" s="1"/>
  <c r="E62" i="6"/>
  <c r="D59" i="6"/>
  <c r="D62" i="6"/>
  <c r="G62" i="6"/>
  <c r="C61" i="6"/>
  <c r="F62" i="6"/>
  <c r="C63" i="6"/>
  <c r="G59" i="6"/>
  <c r="G61" i="6"/>
  <c r="E63" i="6"/>
  <c r="E60" i="6"/>
  <c r="B72" i="6"/>
  <c r="C72" i="6"/>
  <c r="D72" i="6"/>
  <c r="F72" i="6"/>
  <c r="E73" i="6" l="1"/>
  <c r="E61" i="6"/>
  <c r="G60" i="6"/>
  <c r="F59" i="6"/>
  <c r="D60" i="6"/>
  <c r="C59" i="6"/>
  <c r="C62" i="6"/>
  <c r="D63" i="6"/>
  <c r="D61" i="6"/>
  <c r="D38" i="6"/>
  <c r="F38" i="6" s="1"/>
  <c r="G38" i="6" s="1"/>
  <c r="F61" i="6"/>
  <c r="G63" i="6"/>
  <c r="F63" i="6"/>
  <c r="C60" i="6"/>
  <c r="D39" i="6"/>
  <c r="F39" i="6" s="1"/>
  <c r="G39" i="6" s="1"/>
  <c r="E59" i="6"/>
  <c r="E70" i="6"/>
  <c r="E72" i="6"/>
  <c r="G35" i="6"/>
  <c r="D68" i="6"/>
  <c r="C68" i="6"/>
  <c r="H74" i="6"/>
  <c r="B68" i="6"/>
  <c r="F68" i="6"/>
  <c r="F74" i="6" s="1"/>
  <c r="D79" i="6"/>
  <c r="C79" i="6"/>
  <c r="E79" i="6" s="1"/>
  <c r="E80" i="6" s="1"/>
  <c r="B79" i="6"/>
  <c r="F79" i="6"/>
  <c r="F80" i="6" s="1"/>
  <c r="H80" i="6"/>
  <c r="F42" i="6" l="1"/>
  <c r="F44" i="6" s="1"/>
  <c r="G42" i="6"/>
  <c r="G44" i="6" s="1"/>
  <c r="E68" i="6"/>
  <c r="E74" i="6" s="1"/>
</calcChain>
</file>

<file path=xl/sharedStrings.xml><?xml version="1.0" encoding="utf-8"?>
<sst xmlns="http://schemas.openxmlformats.org/spreadsheetml/2006/main" count="1999" uniqueCount="529">
  <si>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</si>
  <si>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</si>
  <si>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</si>
  <si>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</si>
  <si>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</si>
  <si>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</si>
  <si>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</si>
  <si>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</si>
  <si>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</si>
  <si>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</si>
  <si>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</si>
  <si>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</si>
  <si>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</si>
  <si>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</si>
  <si>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</si>
  <si>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</si>
  <si>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</si>
  <si>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</si>
  <si>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</si>
  <si>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</si>
  <si>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</si>
  <si>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</si>
  <si>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</si>
  <si>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</si>
  <si>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</si>
  <si>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</si>
  <si>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</si>
  <si>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</si>
  <si>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</si>
  <si>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</si>
  <si>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</si>
  <si>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</si>
  <si>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</si>
  <si>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</si>
  <si>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</si>
  <si>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</si>
  <si>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</si>
  <si>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</si>
  <si>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</si>
  <si>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</si>
  <si>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</si>
  <si>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</si>
  <si>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</si>
  <si>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</si>
  <si>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</si>
  <si>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</si>
  <si>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</si>
  <si>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</si>
  <si>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</si>
  <si>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</si>
  <si>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</si>
  <si>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</si>
  <si>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</si>
  <si>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</si>
  <si>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</si>
  <si>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</si>
  <si>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</si>
  <si>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</si>
  <si>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</si>
  <si>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</si>
  <si>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</si>
  <si>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</si>
  <si>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</si>
  <si>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</si>
  <si>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</si>
  <si>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</si>
  <si>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</si>
  <si>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</si>
  <si>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</si>
  <si>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</si>
  <si>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</si>
  <si>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</si>
  <si>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</si>
  <si>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</si>
  <si>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</si>
  <si>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</si>
  <si>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</si>
  <si>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</si>
  <si>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</si>
  <si>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</si>
  <si>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</si>
  <si>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</si>
  <si>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</si>
  <si>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</si>
  <si>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</si>
  <si>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</si>
  <si>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</si>
  <si>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</si>
  <si>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</si>
  <si>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</si>
  <si>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</si>
  <si>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</si>
  <si>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</si>
  <si>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</si>
  <si>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</si>
  <si>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</si>
  <si>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</si>
  <si>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</si>
  <si>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</si>
  <si>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</si>
  <si>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</si>
  <si>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</si>
  <si>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</si>
  <si>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</si>
  <si>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</si>
  <si>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</si>
  <si>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</si>
  <si>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</si>
  <si>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</si>
  <si>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</si>
  <si>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</si>
  <si>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</si>
  <si>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</si>
  <si>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</si>
  <si>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</si>
  <si>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</si>
  <si>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</si>
  <si>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</si>
  <si>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</si>
  <si>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</si>
  <si>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</si>
  <si>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</si>
  <si>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</si>
  <si>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</si>
  <si>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</si>
  <si>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</si>
  <si>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</si>
  <si>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</si>
  <si>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</si>
  <si>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</si>
  <si>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</si>
  <si>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</si>
  <si>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</si>
  <si>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</si>
  <si>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</si>
  <si>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</si>
  <si>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</si>
  <si>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</si>
  <si>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</si>
  <si>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</si>
  <si>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</si>
  <si>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</si>
  <si>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</si>
  <si>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</si>
  <si>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</si>
  <si>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</si>
  <si>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</si>
  <si>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</si>
  <si>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</si>
  <si>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</si>
  <si>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</si>
  <si>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</si>
  <si>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</si>
  <si>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</si>
  <si>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</si>
  <si>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</si>
  <si>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</si>
  <si>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</si>
  <si>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</si>
  <si>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</si>
  <si>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</si>
  <si>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</si>
  <si>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</si>
  <si>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</si>
  <si>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</si>
  <si>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</si>
  <si>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</si>
  <si>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</si>
  <si>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</si>
  <si>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</si>
  <si>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</si>
  <si>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</si>
  <si>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</si>
  <si>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</si>
  <si>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</si>
  <si>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</si>
  <si>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</si>
  <si>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</si>
  <si>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</si>
  <si>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</si>
  <si>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</si>
  <si>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</si>
  <si>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</si>
  <si>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</si>
  <si>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</si>
  <si>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</si>
  <si>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</si>
  <si>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</si>
  <si>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</si>
  <si>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</si>
  <si>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</si>
  <si>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</si>
  <si>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</si>
  <si>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</si>
  <si>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</si>
  <si>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</si>
  <si>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</si>
  <si>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</si>
  <si>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</si>
  <si>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</si>
  <si>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</si>
  <si>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</si>
  <si>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</si>
  <si>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</si>
  <si>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</si>
  <si>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</si>
  <si>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</si>
  <si>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</si>
  <si>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</si>
  <si>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</si>
  <si>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</si>
  <si>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</si>
  <si>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</si>
  <si>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</si>
  <si>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</si>
  <si>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</si>
  <si>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</si>
  <si>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</si>
  <si>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</si>
  <si>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</si>
  <si>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</si>
  <si>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</si>
  <si>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</si>
  <si>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</si>
  <si>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</si>
  <si>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</si>
  <si>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</si>
  <si>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</si>
  <si>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</si>
  <si>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</si>
  <si>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</si>
  <si>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</si>
  <si>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</si>
  <si>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</si>
  <si>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</si>
  <si>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</si>
  <si>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</si>
  <si>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</si>
  <si>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</si>
  <si>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</si>
  <si>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</si>
  <si>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</si>
  <si>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</si>
  <si>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</si>
  <si>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</si>
  <si>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</si>
  <si>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</si>
  <si>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</si>
  <si>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</si>
  <si>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</si>
  <si>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</si>
  <si>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</si>
  <si>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</si>
  <si>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</si>
  <si>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</si>
  <si>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</si>
  <si>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</si>
  <si>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</si>
  <si>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</si>
  <si>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</si>
  <si>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</si>
  <si>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</si>
  <si>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</si>
  <si>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</si>
  <si>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</si>
  <si>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</si>
  <si>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</si>
  <si>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</si>
  <si>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</si>
  <si>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</si>
  <si>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</si>
  <si>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</si>
  <si>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</si>
  <si>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</si>
  <si>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</si>
  <si>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</si>
  <si>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</si>
  <si>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</si>
  <si>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</si>
  <si>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</si>
  <si>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</si>
  <si>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</si>
  <si>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</si>
  <si>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</si>
  <si>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</si>
  <si>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</si>
  <si>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</si>
  <si>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</si>
  <si>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</si>
  <si>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</si>
  <si>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</si>
  <si>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</si>
  <si>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</si>
  <si>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</si>
  <si>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</si>
  <si>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</si>
  <si>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</si>
  <si>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</si>
  <si>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</si>
  <si>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</si>
  <si>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</si>
  <si>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</si>
  <si>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</si>
  <si>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</si>
  <si>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</si>
  <si>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</si>
  <si>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</si>
  <si>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</si>
  <si>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</si>
  <si>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</si>
  <si>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</si>
  <si>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</si>
  <si>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</si>
  <si>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</si>
  <si>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</si>
  <si>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</si>
  <si>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</si>
  <si>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</si>
  <si>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</si>
  <si>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</si>
  <si>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</si>
  <si>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</si>
  <si>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</si>
  <si>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</si>
  <si>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</si>
  <si>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</si>
  <si>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</si>
  <si>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</si>
  <si>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</si>
  <si>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</si>
  <si>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</si>
  <si>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</si>
  <si>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</si>
  <si>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</si>
  <si>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</si>
  <si>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</si>
  <si>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</si>
  <si>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</si>
  <si>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</si>
  <si>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</si>
  <si>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</si>
  <si>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</si>
  <si>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</si>
  <si>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</si>
  <si>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</si>
  <si>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</si>
  <si>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</si>
  <si>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</si>
  <si>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</si>
  <si>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</si>
  <si>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</si>
  <si>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</si>
  <si>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</si>
  <si>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</si>
  <si>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</si>
  <si>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</si>
  <si>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</si>
  <si>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</si>
  <si>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</si>
  <si>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</si>
  <si>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</si>
  <si>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</si>
  <si>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</si>
  <si>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</si>
  <si>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</si>
  <si>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</si>
  <si>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</si>
  <si>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</si>
  <si>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</si>
  <si>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</si>
  <si>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</si>
  <si>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</si>
  <si>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</si>
  <si>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</si>
  <si>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</si>
  <si>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</si>
  <si>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</si>
  <si>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</si>
  <si>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</si>
  <si>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</si>
  <si>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</si>
  <si>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</si>
  <si>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</si>
  <si>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</si>
  <si>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</si>
  <si>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</si>
  <si>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</si>
  <si>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</si>
  <si>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</si>
  <si>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</si>
  <si>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</si>
  <si>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</si>
  <si>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</si>
  <si>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</si>
  <si>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</si>
  <si>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</si>
  <si>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</si>
  <si>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</si>
  <si>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</si>
  <si>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</si>
  <si>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</si>
  <si>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</si>
  <si>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</si>
  <si>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</si>
  <si>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</si>
  <si>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</si>
  <si>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</si>
  <si>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</si>
  <si>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</si>
  <si>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</si>
  <si>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</si>
  <si>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</si>
  <si>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</si>
  <si>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</si>
  <si>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</si>
  <si>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</si>
  <si>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</si>
  <si>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</si>
  <si>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</si>
  <si>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</si>
  <si>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</si>
  <si>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</si>
  <si>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</si>
  <si>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</si>
  <si>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</si>
  <si>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</si>
  <si>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</si>
  <si>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</si>
  <si>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</si>
  <si>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</si>
  <si>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</si>
  <si>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</si>
  <si>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</si>
  <si>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</si>
  <si>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</si>
  <si>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</si>
  <si>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</si>
  <si>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</si>
  <si>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</si>
  <si>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</si>
  <si>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</si>
  <si>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</si>
  <si>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</si>
  <si>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</si>
  <si>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</si>
  <si>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</si>
  <si>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</si>
  <si>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</si>
  <si>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</si>
  <si>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</si>
  <si>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</si>
  <si>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</si>
  <si>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</si>
  <si>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</si>
  <si>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</si>
  <si>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</si>
  <si>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</si>
  <si>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</si>
  <si>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</si>
  <si>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</si>
  <si>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</si>
  <si>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</si>
  <si>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</si>
  <si>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</si>
  <si>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</si>
  <si>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</si>
  <si>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</si>
  <si>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</si>
  <si>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</si>
  <si>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</si>
  <si>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</si>
  <si>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</si>
  <si>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</si>
  <si>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</si>
  <si>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</si>
  <si>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</si>
  <si>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</si>
  <si>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</si>
  <si>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</si>
  <si>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</si>
  <si>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</si>
  <si>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</si>
  <si>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</si>
  <si>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</si>
  <si>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</si>
  <si>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</si>
  <si>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</si>
  <si>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</si>
  <si>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</si>
  <si>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</si>
  <si>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</si>
  <si>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</si>
  <si>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</si>
  <si>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</si>
  <si>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</si>
  <si>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</si>
  <si>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</si>
  <si>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</si>
  <si>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</si>
  <si>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</si>
  <si>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</si>
  <si>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</si>
  <si>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</si>
  <si>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</si>
  <si>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</si>
  <si>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</si>
  <si>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</si>
  <si>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</si>
  <si>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</si>
  <si>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</si>
  <si>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</si>
  <si>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</si>
  <si>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</si>
  <si>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</si>
  <si>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</si>
  <si>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</si>
  <si>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</si>
  <si>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>Treated Seed</t>
  </si>
  <si>
    <t>oz</t>
  </si>
  <si>
    <t>Developed by Amanda Smith and Adam Rabinowitz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</si>
  <si>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</si>
  <si>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</si>
  <si>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</si>
  <si>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</si>
  <si>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</si>
  <si>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</si>
  <si>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</si>
  <si>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***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</si>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</sst>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0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0" fillId="0" borderId="0" xfId="0" applyAlignment="1">
      <alignment horizontal="left"/>
    </xf>
    <xf numFmtId="1" fontId="36" fillId="0" borderId="0" xfId="0" applyNumberFormat="1" applyFont="1"/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A000000}"/>
    <cellStyle name="Normal_mach drop down list" xfId="45" xr:uid="{00000000-0005-0000-0000-00002B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B1" zoomScaleNormal="100" zoomScalePageLayoutView="9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>
      <c r="B1" s="269" t="s">
        <v>508</v>
      </c>
      <c r="C1" s="269"/>
      <c r="D1" s="269"/>
      <c r="E1" s="269"/>
      <c r="F1" s="269"/>
      <c r="G1" s="269"/>
      <c r="H1" s="269"/>
      <c r="I1" s="57"/>
    </row>
    <row r="2" spans="1:9">
      <c r="B2" s="269" t="s">
        <v>528</v>
      </c>
      <c r="C2" s="269"/>
      <c r="D2" s="269"/>
      <c r="E2" s="269"/>
      <c r="F2" s="269"/>
      <c r="G2" s="269"/>
      <c r="H2" s="26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9" t="s">
        <v>363</v>
      </c>
      <c r="C4" s="269"/>
      <c r="D4" s="269"/>
      <c r="E4" s="269"/>
      <c r="F4" s="269"/>
      <c r="G4" s="269"/>
      <c r="H4" s="269"/>
      <c r="I4" s="57"/>
    </row>
    <row r="6" spans="1:9">
      <c r="B6" s="77" t="s">
        <v>364</v>
      </c>
      <c r="C6" s="57">
        <v>100</v>
      </c>
      <c r="D6" t="s">
        <v>484</v>
      </c>
      <c r="E6" t="s">
        <v>515</v>
      </c>
    </row>
    <row r="7" spans="1:9">
      <c r="F7" s="249"/>
    </row>
    <row r="8" spans="1:9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50" t="s">
        <v>516</v>
      </c>
      <c r="I8" s="77"/>
    </row>
    <row r="9" spans="1:9">
      <c r="B9" s="225" t="s">
        <v>517</v>
      </c>
      <c r="C9" t="s">
        <v>376</v>
      </c>
      <c r="D9">
        <v>90</v>
      </c>
      <c r="E9" s="41">
        <v>0.26</v>
      </c>
      <c r="F9" s="41">
        <f>E9*D9</f>
        <v>23.400000000000002</v>
      </c>
      <c r="G9" s="78">
        <f>F9/yield</f>
        <v>0.23400000000000001</v>
      </c>
    </row>
    <row r="10" spans="1:9" s="225" customFormat="1">
      <c r="B10" s="225" t="s">
        <v>509</v>
      </c>
      <c r="C10" s="225" t="s">
        <v>484</v>
      </c>
      <c r="D10" s="225">
        <v>1.5</v>
      </c>
      <c r="E10" s="226">
        <v>17</v>
      </c>
      <c r="F10" s="226">
        <f>E10*D10</f>
        <v>25.5</v>
      </c>
      <c r="G10" s="227">
        <f>F10/yield</f>
        <v>0.255</v>
      </c>
      <c r="H10" s="249"/>
    </row>
    <row r="11" spans="1:9">
      <c r="B11" t="s">
        <v>355</v>
      </c>
      <c r="C11" t="s">
        <v>377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0.22500000000000001</v>
      </c>
      <c r="H11" s="249"/>
    </row>
    <row r="12" spans="1:9">
      <c r="A12" s="156" t="s">
        <v>432</v>
      </c>
      <c r="B12" t="s">
        <v>368</v>
      </c>
      <c r="F12" s="41"/>
      <c r="G12" s="78"/>
    </row>
    <row r="13" spans="1:9">
      <c r="B13" s="107" t="s">
        <v>369</v>
      </c>
      <c r="C13" t="s">
        <v>361</v>
      </c>
      <c r="D13">
        <f>'Fert, Weed, Insct, Dis'!$C$3</f>
        <v>125</v>
      </c>
      <c r="E13" s="78">
        <f>'Fert, Weed, Insct, Dis'!$D$3</f>
        <v>0.5</v>
      </c>
      <c r="F13" s="41">
        <f t="shared" ref="F13:F18" si="0">E13*D13</f>
        <v>62.5</v>
      </c>
      <c r="G13" s="78">
        <f t="shared" ref="G13:G18" si="1">F13/yield</f>
        <v>0.625</v>
      </c>
    </row>
    <row r="14" spans="1:9">
      <c r="B14" s="107" t="s">
        <v>370</v>
      </c>
      <c r="C14" t="s">
        <v>361</v>
      </c>
      <c r="D14">
        <f>'Fert, Weed, Insct, Dis'!$C$4</f>
        <v>60</v>
      </c>
      <c r="E14" s="78">
        <f>'Fert, Weed, Insct, Dis'!$D$4</f>
        <v>0.4</v>
      </c>
      <c r="F14" s="41">
        <f t="shared" si="0"/>
        <v>24</v>
      </c>
      <c r="G14" s="78">
        <f t="shared" si="1"/>
        <v>0.24</v>
      </c>
      <c r="H14" s="249"/>
    </row>
    <row r="15" spans="1:9">
      <c r="B15" s="107" t="s">
        <v>371</v>
      </c>
      <c r="C15" t="s">
        <v>361</v>
      </c>
      <c r="D15">
        <f>'Fert, Weed, Insct, Dis'!$C$5</f>
        <v>90</v>
      </c>
      <c r="E15" s="78">
        <f>'Fert, Weed, Insct, Dis'!$D$5</f>
        <v>0.35</v>
      </c>
      <c r="F15" s="41">
        <f t="shared" si="0"/>
        <v>31.499999999999996</v>
      </c>
      <c r="G15" s="78">
        <f t="shared" si="1"/>
        <v>0.31499999999999995</v>
      </c>
    </row>
    <row r="16" spans="1:9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17.5</v>
      </c>
      <c r="F16" s="41">
        <f t="shared" si="0"/>
        <v>17.5</v>
      </c>
      <c r="G16" s="78">
        <f t="shared" si="1"/>
        <v>0.17499999999999999</v>
      </c>
      <c r="H16" s="249"/>
    </row>
    <row r="17" spans="1:8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11.45</v>
      </c>
      <c r="F17" s="41">
        <f t="shared" si="0"/>
        <v>11.45</v>
      </c>
      <c r="G17" s="78">
        <f t="shared" si="1"/>
        <v>0.11449999999999999</v>
      </c>
    </row>
    <row r="18" spans="1:8">
      <c r="A18" s="156" t="s">
        <v>435</v>
      </c>
      <c r="B18" s="43" t="s">
        <v>422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9"/>
    </row>
    <row r="19" spans="1:8">
      <c r="A19" s="156" t="s">
        <v>437</v>
      </c>
      <c r="B19" t="s">
        <v>503</v>
      </c>
      <c r="F19" s="41"/>
      <c r="G19" s="78"/>
    </row>
    <row r="20" spans="1:8">
      <c r="B20" s="107" t="s">
        <v>373</v>
      </c>
      <c r="C20" t="s">
        <v>507</v>
      </c>
      <c r="D20" s="207">
        <f>PreHarvest!O15+PreHarvest!I24</f>
        <v>3.7901021145306411</v>
      </c>
      <c r="E20" s="41">
        <v>2.5</v>
      </c>
      <c r="F20" s="41">
        <f>E20*D20</f>
        <v>9.4752552863266022</v>
      </c>
      <c r="G20" s="78">
        <f>F20/yield</f>
        <v>9.4752552863266018E-2</v>
      </c>
    </row>
    <row r="21" spans="1:8">
      <c r="B21" s="107" t="s">
        <v>374</v>
      </c>
      <c r="C21" t="s">
        <v>378</v>
      </c>
      <c r="D21">
        <v>1</v>
      </c>
      <c r="E21" s="41">
        <f>PreHarvest!$R$15+PreHarvest!$K$24</f>
        <v>10.021527044502173</v>
      </c>
      <c r="F21" s="41">
        <f>E21*D21</f>
        <v>10.021527044502173</v>
      </c>
      <c r="G21" s="78">
        <f>F21/yield</f>
        <v>0.10021527044502174</v>
      </c>
      <c r="H21" s="249"/>
    </row>
    <row r="22" spans="1:8">
      <c r="A22" s="156" t="s">
        <v>436</v>
      </c>
      <c r="B22" t="s">
        <v>375</v>
      </c>
      <c r="F22" s="41"/>
      <c r="G22" s="78"/>
    </row>
    <row r="23" spans="1:8">
      <c r="B23" s="107" t="s">
        <v>373</v>
      </c>
      <c r="C23" t="s">
        <v>507</v>
      </c>
      <c r="D23" s="207">
        <f>Harvest!O11</f>
        <v>2.5316526644257697</v>
      </c>
      <c r="E23" s="41">
        <f>E20</f>
        <v>2.5</v>
      </c>
      <c r="F23" s="41">
        <f t="shared" ref="F23:F30" si="2">E23*D23</f>
        <v>6.3291316610644248</v>
      </c>
      <c r="G23" s="78">
        <f t="shared" ref="G23:G30" si="3">F23/yield</f>
        <v>6.3291316610644244E-2</v>
      </c>
    </row>
    <row r="24" spans="1:8">
      <c r="B24" s="107" t="s">
        <v>374</v>
      </c>
      <c r="C24" t="s">
        <v>378</v>
      </c>
      <c r="D24">
        <v>1</v>
      </c>
      <c r="E24" s="41">
        <f>Harvest!$R$11</f>
        <v>7.2106026960784311</v>
      </c>
      <c r="F24" s="41">
        <f t="shared" si="2"/>
        <v>7.2106026960784311</v>
      </c>
      <c r="G24" s="78">
        <f t="shared" si="3"/>
        <v>7.2106026960784317E-2</v>
      </c>
      <c r="H24" s="249"/>
    </row>
    <row r="25" spans="1:8">
      <c r="B25" t="s">
        <v>379</v>
      </c>
      <c r="C25" t="s">
        <v>384</v>
      </c>
      <c r="D25" s="207">
        <f>1.25*((PreHarvest!G15+PreHarvest!G24)+Harvest!G11)</f>
        <v>0.89873441550765598</v>
      </c>
      <c r="E25" s="41">
        <v>13.5</v>
      </c>
      <c r="F25" s="41">
        <f t="shared" si="2"/>
        <v>12.132914609353357</v>
      </c>
      <c r="G25" s="78">
        <f t="shared" si="3"/>
        <v>0.12132914609353357</v>
      </c>
    </row>
    <row r="26" spans="1:8">
      <c r="B26" s="43" t="s">
        <v>504</v>
      </c>
      <c r="C26" t="s">
        <v>514</v>
      </c>
      <c r="D26">
        <v>3</v>
      </c>
      <c r="E26" s="41">
        <v>8.65</v>
      </c>
      <c r="F26" s="41">
        <f t="shared" ref="F26" si="4">E26*D26</f>
        <v>25.950000000000003</v>
      </c>
      <c r="G26" s="78">
        <f t="shared" si="3"/>
        <v>0.25950000000000001</v>
      </c>
      <c r="H26" s="249"/>
    </row>
    <row r="27" spans="1:8">
      <c r="B27" t="s">
        <v>380</v>
      </c>
      <c r="C27" t="s">
        <v>378</v>
      </c>
      <c r="D27">
        <v>1</v>
      </c>
      <c r="E27" s="41">
        <v>18</v>
      </c>
      <c r="F27" s="41">
        <f t="shared" si="2"/>
        <v>18</v>
      </c>
      <c r="G27" s="78">
        <f t="shared" si="3"/>
        <v>0.18</v>
      </c>
    </row>
    <row r="28" spans="1:8">
      <c r="B28" t="s">
        <v>381</v>
      </c>
      <c r="C28" t="s">
        <v>378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9"/>
    </row>
    <row r="29" spans="1:8">
      <c r="B29" t="s">
        <v>382</v>
      </c>
      <c r="C29" t="s">
        <v>383</v>
      </c>
      <c r="D29" s="78">
        <f>SUM(F9:F28)*0.5</f>
        <v>153.7347156486625</v>
      </c>
      <c r="E29" s="106">
        <v>0.06</v>
      </c>
      <c r="F29" s="41">
        <f t="shared" si="2"/>
        <v>9.2240829389197501</v>
      </c>
      <c r="G29" s="78">
        <f t="shared" si="3"/>
        <v>9.2240829389197504E-2</v>
      </c>
    </row>
    <row r="30" spans="1:8" s="225" customFormat="1">
      <c r="B30" s="225" t="s">
        <v>502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49"/>
    </row>
    <row r="31" spans="1:8">
      <c r="B31" s="270" t="s">
        <v>385</v>
      </c>
      <c r="C31" s="270"/>
      <c r="D31" s="270"/>
      <c r="E31" s="270"/>
      <c r="F31" s="108">
        <f>SUM(F9:F30)</f>
        <v>347.49351423624478</v>
      </c>
      <c r="G31" s="108">
        <f>SUM(G9:G30)</f>
        <v>3.4749351423624484</v>
      </c>
    </row>
    <row r="32" spans="1:8">
      <c r="H32" s="249"/>
    </row>
    <row r="33" spans="1:8">
      <c r="B33" s="110" t="s">
        <v>390</v>
      </c>
      <c r="C33" s="110"/>
      <c r="D33" s="110"/>
      <c r="E33" s="110"/>
      <c r="F33" s="110"/>
      <c r="G33" s="110"/>
      <c r="H33" s="249"/>
    </row>
    <row r="34" spans="1:8">
      <c r="B34" s="278" t="s">
        <v>391</v>
      </c>
      <c r="C34" s="278"/>
      <c r="D34" s="278"/>
      <c r="E34" s="278"/>
      <c r="F34" s="278"/>
      <c r="G34" s="278"/>
      <c r="H34" s="278"/>
    </row>
    <row r="35" spans="1:8">
      <c r="B35" s="107" t="s">
        <v>510</v>
      </c>
      <c r="C35" t="s">
        <v>378</v>
      </c>
      <c r="D35">
        <v>1</v>
      </c>
      <c r="E35" s="41">
        <f>PreHarvest!$U$15+PreHarvest!$M$24</f>
        <v>26.556076367478546</v>
      </c>
      <c r="F35" s="41">
        <f>E35*D35</f>
        <v>26.556076367478546</v>
      </c>
      <c r="G35" s="41">
        <f t="shared" ref="G35:G41" si="6">F35/yield</f>
        <v>0.26556076367478548</v>
      </c>
    </row>
    <row r="36" spans="1:8">
      <c r="B36" s="107" t="s">
        <v>392</v>
      </c>
      <c r="C36" t="s">
        <v>378</v>
      </c>
      <c r="D36">
        <v>1</v>
      </c>
      <c r="E36" s="41">
        <f>Harvest!$U$11</f>
        <v>37.47175976834734</v>
      </c>
      <c r="F36" s="41">
        <f t="shared" ref="F36:F41" si="7">E36*D36</f>
        <v>37.47175976834734</v>
      </c>
      <c r="G36" s="41">
        <f t="shared" si="6"/>
        <v>0.3747175976834734</v>
      </c>
      <c r="H36" s="249"/>
    </row>
    <row r="37" spans="1:8">
      <c r="A37" s="43"/>
      <c r="B37" s="107" t="s">
        <v>423</v>
      </c>
      <c r="C37" t="s">
        <v>378</v>
      </c>
      <c r="D37">
        <v>1</v>
      </c>
      <c r="E37" s="41">
        <v>130</v>
      </c>
      <c r="F37" s="41">
        <f>E37*D37</f>
        <v>130</v>
      </c>
      <c r="G37" s="41">
        <f t="shared" si="6"/>
        <v>1.3</v>
      </c>
    </row>
    <row r="38" spans="1:8">
      <c r="B38" t="s">
        <v>393</v>
      </c>
      <c r="C38" t="s">
        <v>394</v>
      </c>
      <c r="D38" s="41">
        <f>tvc</f>
        <v>347.49351423624478</v>
      </c>
      <c r="E38" s="111">
        <v>0.05</v>
      </c>
      <c r="F38" s="41">
        <f t="shared" si="7"/>
        <v>17.374675711812241</v>
      </c>
      <c r="G38" s="41">
        <f t="shared" si="6"/>
        <v>0.1737467571181224</v>
      </c>
      <c r="H38" s="249"/>
    </row>
    <row r="39" spans="1:8">
      <c r="B39" t="s">
        <v>395</v>
      </c>
      <c r="C39" t="s">
        <v>394</v>
      </c>
      <c r="D39" s="41">
        <f>tvc</f>
        <v>347.49351423624478</v>
      </c>
      <c r="E39" s="111">
        <v>0.05</v>
      </c>
      <c r="F39" s="41">
        <f>E39*D39</f>
        <v>17.374675711812241</v>
      </c>
      <c r="G39" s="41">
        <f t="shared" si="6"/>
        <v>0.1737467571181224</v>
      </c>
    </row>
    <row r="40" spans="1:8" ht="16">
      <c r="B40" s="112" t="s">
        <v>396</v>
      </c>
      <c r="C40" t="s">
        <v>378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9"/>
    </row>
    <row r="41" spans="1:8">
      <c r="B41" s="56" t="s">
        <v>397</v>
      </c>
      <c r="C41" s="56" t="s">
        <v>378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>
      <c r="B42" s="270" t="s">
        <v>398</v>
      </c>
      <c r="C42" s="270"/>
      <c r="D42" s="270"/>
      <c r="E42" s="270"/>
      <c r="F42" s="108">
        <f>SUM(F35:F41)</f>
        <v>228.77718755945037</v>
      </c>
      <c r="G42" s="108">
        <f>SUM(G35:G41)</f>
        <v>2.2877718755945038</v>
      </c>
      <c r="H42" s="249"/>
    </row>
    <row r="44" spans="1:8" ht="16" thickBot="1">
      <c r="B44" s="114" t="s">
        <v>399</v>
      </c>
      <c r="C44" s="114"/>
      <c r="D44" s="114"/>
      <c r="E44" s="114"/>
      <c r="F44" s="115">
        <f>F31+F42</f>
        <v>576.27070179569512</v>
      </c>
      <c r="G44" s="115">
        <f>G31+G42</f>
        <v>5.7627070179569522</v>
      </c>
      <c r="H44" s="249"/>
    </row>
    <row r="45" spans="1:8">
      <c r="B45" s="116" t="s">
        <v>400</v>
      </c>
      <c r="C45" s="116"/>
      <c r="D45" s="116"/>
      <c r="E45" s="117" t="s">
        <v>401</v>
      </c>
      <c r="F45" s="123"/>
      <c r="G45" s="118" t="str">
        <f>CONCATENATE("/",$D$6)</f>
        <v>/bushel</v>
      </c>
    </row>
    <row r="46" spans="1:8" ht="16" thickBot="1">
      <c r="B46" s="119" t="s">
        <v>402</v>
      </c>
      <c r="C46" s="119"/>
      <c r="D46" s="119"/>
      <c r="E46" s="120" t="s">
        <v>401</v>
      </c>
      <c r="F46" s="121"/>
      <c r="G46" s="122" t="str">
        <f>CONCATENATE("/",$D$6)</f>
        <v>/bushel</v>
      </c>
    </row>
    <row r="47" spans="1:8">
      <c r="B47" s="151"/>
      <c r="C47" s="151"/>
      <c r="D47" s="151"/>
      <c r="E47" s="152"/>
      <c r="F47" s="153"/>
      <c r="G47" s="154"/>
    </row>
    <row r="48" spans="1:8" s="225" customFormat="1" ht="27.75" customHeight="1">
      <c r="B48" s="273" t="s">
        <v>525</v>
      </c>
      <c r="C48" s="273"/>
      <c r="D48" s="273"/>
      <c r="E48" s="273"/>
      <c r="F48" s="273"/>
      <c r="G48" s="273"/>
      <c r="H48" s="273"/>
    </row>
    <row r="49" spans="2:8" s="225" customFormat="1" ht="33" customHeight="1">
      <c r="B49" s="273" t="s">
        <v>526</v>
      </c>
      <c r="C49" s="273"/>
      <c r="D49" s="273"/>
      <c r="E49" s="273"/>
      <c r="F49" s="273"/>
      <c r="G49" s="273"/>
      <c r="H49" s="273"/>
    </row>
    <row r="50" spans="2:8" ht="29" customHeight="1">
      <c r="B50" s="273" t="s">
        <v>527</v>
      </c>
      <c r="C50" s="273"/>
      <c r="D50" s="273"/>
      <c r="E50" s="273"/>
      <c r="F50" s="273"/>
      <c r="G50" s="273"/>
      <c r="H50" s="273"/>
    </row>
    <row r="51" spans="2:8" ht="43.25" customHeight="1">
      <c r="B51" s="213"/>
      <c r="C51" s="213"/>
      <c r="D51" s="213"/>
      <c r="E51" s="213"/>
      <c r="F51" s="213"/>
      <c r="G51" s="213"/>
      <c r="H51" s="213"/>
    </row>
    <row r="52" spans="2:8" ht="14.5" customHeight="1">
      <c r="B52" s="276" t="s">
        <v>519</v>
      </c>
      <c r="C52" s="276"/>
      <c r="D52" s="276"/>
      <c r="E52" s="276"/>
      <c r="F52" s="276"/>
      <c r="G52" s="276"/>
      <c r="H52" s="276"/>
    </row>
    <row r="53" spans="2:8">
      <c r="B53" s="277"/>
      <c r="C53" s="277"/>
      <c r="D53" s="277"/>
      <c r="E53" s="277"/>
      <c r="F53" s="277"/>
      <c r="G53" s="277"/>
      <c r="H53" s="277"/>
    </row>
    <row r="54" spans="2:8">
      <c r="B54" s="275" t="str">
        <f>CONCATENATE("Sensitivity Analysis of ",B1)</f>
        <v>Sensitivity Analysis of Irrigated Grain Sorghum, Strip Tillage</v>
      </c>
      <c r="C54" s="275"/>
      <c r="D54" s="275"/>
      <c r="E54" s="275"/>
      <c r="F54" s="275"/>
      <c r="G54" s="275"/>
      <c r="H54" s="124"/>
    </row>
    <row r="55" spans="2:8">
      <c r="B55" s="279" t="s">
        <v>403</v>
      </c>
      <c r="C55" s="279"/>
      <c r="D55" s="279"/>
      <c r="E55" s="279"/>
      <c r="F55" s="279"/>
      <c r="G55" s="279"/>
      <c r="H55" s="125"/>
    </row>
    <row r="56" spans="2:8">
      <c r="B56" s="280" t="str">
        <f>CONCATENATE("Varying Prices and Yields ","(",(D6),")")</f>
        <v>Varying Prices and Yields (bushel)</v>
      </c>
      <c r="C56" s="280"/>
      <c r="D56" s="280"/>
      <c r="E56" s="280"/>
      <c r="F56" s="280"/>
      <c r="G56" s="280"/>
      <c r="H56" s="125"/>
    </row>
    <row r="57" spans="2:8">
      <c r="B57" s="271" t="str">
        <f>CONCATENATE("Price \ ",$D$6,"/Acre")</f>
        <v>Price \ bushel/Acre</v>
      </c>
      <c r="C57" s="126" t="s">
        <v>404</v>
      </c>
      <c r="D57" s="126" t="s">
        <v>405</v>
      </c>
      <c r="E57" s="127" t="s">
        <v>406</v>
      </c>
      <c r="F57" s="126" t="s">
        <v>407</v>
      </c>
      <c r="G57" s="126" t="s">
        <v>408</v>
      </c>
      <c r="H57" s="128"/>
    </row>
    <row r="58" spans="2:8">
      <c r="B58" s="272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>
      <c r="B59" s="130">
        <v>3.5</v>
      </c>
      <c r="C59" s="131">
        <f t="shared" ref="C59:G63" si="8">$B59*C$58-tvc</f>
        <v>-84.993514236244778</v>
      </c>
      <c r="D59" s="131">
        <f t="shared" si="8"/>
        <v>-32.493514236244778</v>
      </c>
      <c r="E59" s="131">
        <f t="shared" si="8"/>
        <v>2.5064857637552223</v>
      </c>
      <c r="F59" s="131">
        <f t="shared" si="8"/>
        <v>37.506485763755279</v>
      </c>
      <c r="G59" s="131">
        <f t="shared" si="8"/>
        <v>90.006485763755222</v>
      </c>
    </row>
    <row r="60" spans="2:8">
      <c r="B60" s="132">
        <f>B59+0.5</f>
        <v>4</v>
      </c>
      <c r="C60" s="133">
        <f t="shared" si="8"/>
        <v>-47.493514236244778</v>
      </c>
      <c r="D60" s="133">
        <f t="shared" si="8"/>
        <v>12.506485763755222</v>
      </c>
      <c r="E60" s="133">
        <f t="shared" si="8"/>
        <v>52.506485763755222</v>
      </c>
      <c r="F60" s="133">
        <f t="shared" si="8"/>
        <v>92.506485763755279</v>
      </c>
      <c r="G60" s="133">
        <f t="shared" si="8"/>
        <v>152.50648576375522</v>
      </c>
    </row>
    <row r="61" spans="2:8">
      <c r="B61" s="132">
        <f t="shared" ref="B61:B63" si="9">B60+0.5</f>
        <v>4.5</v>
      </c>
      <c r="C61" s="133">
        <f t="shared" si="8"/>
        <v>-9.9935142362447777</v>
      </c>
      <c r="D61" s="133">
        <f t="shared" si="8"/>
        <v>57.506485763755222</v>
      </c>
      <c r="E61" s="133">
        <f t="shared" si="8"/>
        <v>102.50648576375522</v>
      </c>
      <c r="F61" s="133">
        <f t="shared" si="8"/>
        <v>147.50648576375528</v>
      </c>
      <c r="G61" s="133">
        <f t="shared" si="8"/>
        <v>215.00648576375522</v>
      </c>
    </row>
    <row r="62" spans="2:8">
      <c r="B62" s="132">
        <f t="shared" si="9"/>
        <v>5</v>
      </c>
      <c r="C62" s="133">
        <f t="shared" si="8"/>
        <v>27.506485763755222</v>
      </c>
      <c r="D62" s="133">
        <f t="shared" si="8"/>
        <v>102.50648576375522</v>
      </c>
      <c r="E62" s="133">
        <f t="shared" si="8"/>
        <v>152.50648576375522</v>
      </c>
      <c r="F62" s="133">
        <f t="shared" si="8"/>
        <v>202.50648576375534</v>
      </c>
      <c r="G62" s="133">
        <f t="shared" si="8"/>
        <v>277.50648576375522</v>
      </c>
    </row>
    <row r="63" spans="2:8">
      <c r="B63" s="134">
        <f t="shared" si="9"/>
        <v>5.5</v>
      </c>
      <c r="C63" s="135">
        <f t="shared" si="8"/>
        <v>65.006485763755222</v>
      </c>
      <c r="D63" s="135">
        <f t="shared" si="8"/>
        <v>147.50648576375522</v>
      </c>
      <c r="E63" s="135">
        <f t="shared" si="8"/>
        <v>202.50648576375522</v>
      </c>
      <c r="F63" s="135">
        <f t="shared" si="8"/>
        <v>257.50648576375534</v>
      </c>
      <c r="G63" s="135">
        <f t="shared" si="8"/>
        <v>340.00648576375522</v>
      </c>
    </row>
    <row r="65" spans="2:8">
      <c r="B65" s="274" t="s">
        <v>409</v>
      </c>
      <c r="C65" s="274"/>
      <c r="D65" s="274"/>
      <c r="E65" s="274"/>
      <c r="F65" s="274"/>
      <c r="G65" s="274"/>
      <c r="H65" s="274"/>
    </row>
    <row r="66" spans="2:8">
      <c r="B66" s="275" t="s">
        <v>410</v>
      </c>
      <c r="C66" s="275"/>
      <c r="D66" s="275"/>
      <c r="E66" s="275"/>
      <c r="F66" s="275"/>
      <c r="G66" s="275"/>
      <c r="H66" s="275"/>
    </row>
    <row r="67" spans="2:8" ht="48">
      <c r="B67" s="136" t="s">
        <v>411</v>
      </c>
      <c r="C67" s="137" t="s">
        <v>412</v>
      </c>
      <c r="D67" s="137" t="s">
        <v>413</v>
      </c>
      <c r="E67" s="137" t="s">
        <v>505</v>
      </c>
      <c r="F67" s="137" t="s">
        <v>414</v>
      </c>
      <c r="G67" s="137" t="s">
        <v>415</v>
      </c>
      <c r="H67" s="137" t="s">
        <v>416</v>
      </c>
    </row>
    <row r="68" spans="2:8" ht="32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0.63615046465014569</v>
      </c>
      <c r="H68" s="228">
        <f>PreHarvest!$U3</f>
        <v>1.8093340379008744</v>
      </c>
    </row>
    <row r="69" spans="2:8" ht="32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1.8432229662698414</v>
      </c>
      <c r="H69" s="230">
        <f>PreHarvest!$U4</f>
        <v>5.3513929191468259</v>
      </c>
    </row>
    <row r="70" spans="2:8" ht="32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0.42786172161172165</v>
      </c>
      <c r="H70" s="230">
        <f>PreHarvest!$U5</f>
        <v>0.98973460317460327</v>
      </c>
    </row>
    <row r="71" spans="2:8" s="225" customFormat="1" ht="32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3.6273809523809524</v>
      </c>
      <c r="H71" s="230">
        <f>PreHarvest!$U6</f>
        <v>10.841271164021164</v>
      </c>
    </row>
    <row r="72" spans="2:8" s="225" customFormat="1" ht="32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2.2033257747543464</v>
      </c>
      <c r="H72" s="230">
        <f>PreHarvest!$U7</f>
        <v>4.5951398337112632</v>
      </c>
    </row>
    <row r="73" spans="2:8" s="225" customFormat="1" ht="32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1.283585164835165</v>
      </c>
      <c r="H73" s="230">
        <f>PreHarvest!$U8</f>
        <v>2.96920380952381</v>
      </c>
    </row>
    <row r="74" spans="2:8">
      <c r="B74" s="158" t="s">
        <v>417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10.021527044502173</v>
      </c>
      <c r="H74" s="161">
        <f>SUM(H68:H73)</f>
        <v>26.556076367478546</v>
      </c>
    </row>
    <row r="76" spans="2:8">
      <c r="B76" s="57" t="s">
        <v>418</v>
      </c>
    </row>
    <row r="77" spans="2:8" ht="48">
      <c r="B77" s="136" t="s">
        <v>411</v>
      </c>
      <c r="C77" s="137" t="s">
        <v>412</v>
      </c>
      <c r="D77" s="137" t="s">
        <v>413</v>
      </c>
      <c r="E77" s="137" t="s">
        <v>505</v>
      </c>
      <c r="F77" s="137" t="s">
        <v>414</v>
      </c>
      <c r="G77" s="137" t="s">
        <v>415</v>
      </c>
      <c r="H77" s="137" t="s">
        <v>416</v>
      </c>
    </row>
    <row r="78" spans="2:8" s="225" customFormat="1" ht="32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5.8177521008403357</v>
      </c>
      <c r="H78" s="231">
        <f>Harvest!$U4</f>
        <v>33.708575630252099</v>
      </c>
    </row>
    <row r="79" spans="2:8" s="225" customFormat="1" ht="32">
      <c r="B79" s="232" t="str">
        <f>IF(H79&gt;0,(CONCATENATE(Harvest!$C5," with ",Harvest!$M5))," ")</f>
        <v>Grain Cart Corn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1.3928505952380954</v>
      </c>
      <c r="H79" s="231">
        <f>Harvest!$U5</f>
        <v>3.7631841380952382</v>
      </c>
    </row>
    <row r="80" spans="2:8" ht="14.5" customHeight="1">
      <c r="B80" s="158" t="s">
        <v>419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7.2106026960784311</v>
      </c>
      <c r="H80" s="161">
        <f>SUM(H78:H79)</f>
        <v>37.47175976834734</v>
      </c>
    </row>
    <row r="81" spans="2:8" s="208" customFormat="1">
      <c r="B81" s="209"/>
      <c r="C81" s="210"/>
      <c r="D81" s="210"/>
      <c r="E81" s="211"/>
      <c r="F81" s="211"/>
      <c r="G81" s="212"/>
      <c r="H81" s="212"/>
    </row>
    <row r="82" spans="2:8" ht="29" customHeight="1">
      <c r="B82" s="281" t="s">
        <v>506</v>
      </c>
      <c r="C82" s="281"/>
      <c r="D82" s="281"/>
      <c r="E82" s="281"/>
      <c r="F82" s="281"/>
      <c r="G82" s="281"/>
      <c r="H82" s="281"/>
    </row>
    <row r="83" spans="2:8" ht="43.25" customHeight="1">
      <c r="B83" s="214"/>
      <c r="C83" s="214"/>
      <c r="D83" s="214"/>
      <c r="E83" s="214"/>
      <c r="F83" s="214"/>
      <c r="G83" s="214"/>
      <c r="H83" s="214"/>
    </row>
    <row r="84" spans="2:8" ht="14.5" customHeight="1">
      <c r="B84" s="276" t="s">
        <v>519</v>
      </c>
      <c r="C84" s="276"/>
      <c r="D84" s="276"/>
      <c r="E84" s="276"/>
      <c r="F84" s="276"/>
      <c r="G84" s="276"/>
      <c r="H84" s="276"/>
    </row>
    <row r="85" spans="2:8">
      <c r="B85" s="277"/>
      <c r="C85" s="277"/>
      <c r="D85" s="277"/>
      <c r="E85" s="277"/>
      <c r="F85" s="277"/>
      <c r="G85" s="277"/>
      <c r="H85" s="277"/>
    </row>
    <row r="86" spans="2:8">
      <c r="B86" s="150"/>
      <c r="C86" s="150"/>
      <c r="D86" s="150"/>
      <c r="E86" s="150"/>
      <c r="F86" s="150"/>
      <c r="G86" s="150"/>
      <c r="H86" s="150"/>
    </row>
  </sheetData>
  <mergeCells count="18"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  <mergeCell ref="B1:H1"/>
    <mergeCell ref="B4:H4"/>
    <mergeCell ref="B31:E31"/>
    <mergeCell ref="B2:H2"/>
    <mergeCell ref="B57:B58"/>
    <mergeCell ref="B49:H49"/>
    <mergeCell ref="B48:H48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12/2019&amp;R&amp;G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13.5" style="252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>
      <c r="A1" s="282" t="s">
        <v>351</v>
      </c>
      <c r="B1" s="282"/>
      <c r="C1" s="282"/>
      <c r="D1" s="282"/>
      <c r="E1" s="282"/>
      <c r="F1" s="282"/>
    </row>
    <row r="2" spans="1:8">
      <c r="A2" s="254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>
      <c r="A3" s="255" t="s">
        <v>352</v>
      </c>
      <c r="B3" s="99" t="s">
        <v>485</v>
      </c>
      <c r="C3" s="99">
        <v>125</v>
      </c>
      <c r="D3" s="100">
        <v>0.5</v>
      </c>
      <c r="E3" s="101">
        <f>D3*C3</f>
        <v>62.5</v>
      </c>
      <c r="F3" s="102">
        <f t="shared" ref="F3:F9" si="0">E3/yield</f>
        <v>0.625</v>
      </c>
    </row>
    <row r="4" spans="1:8">
      <c r="A4" s="256" t="s">
        <v>353</v>
      </c>
      <c r="B4" s="103" t="s">
        <v>485</v>
      </c>
      <c r="C4" s="103">
        <v>60</v>
      </c>
      <c r="D4" s="101">
        <v>0.4</v>
      </c>
      <c r="E4" s="101">
        <f t="shared" ref="E4:E9" si="1">D4*C4</f>
        <v>24</v>
      </c>
      <c r="F4" s="102">
        <f t="shared" si="0"/>
        <v>0.24</v>
      </c>
    </row>
    <row r="5" spans="1:8">
      <c r="A5" s="256" t="s">
        <v>354</v>
      </c>
      <c r="B5" s="103" t="s">
        <v>485</v>
      </c>
      <c r="C5" s="103">
        <v>90</v>
      </c>
      <c r="D5" s="101">
        <v>0.35</v>
      </c>
      <c r="E5" s="101">
        <f t="shared" si="1"/>
        <v>31.499999999999996</v>
      </c>
      <c r="F5" s="102">
        <f t="shared" si="0"/>
        <v>0.31499999999999995</v>
      </c>
    </row>
    <row r="6" spans="1:8">
      <c r="A6" s="256" t="s">
        <v>355</v>
      </c>
      <c r="B6" s="103" t="s">
        <v>377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0.22500000000000001</v>
      </c>
    </row>
    <row r="7" spans="1:8">
      <c r="A7" s="256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256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257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82" t="s">
        <v>362</v>
      </c>
      <c r="B10" s="282"/>
      <c r="C10" s="282"/>
      <c r="D10" s="282"/>
      <c r="E10" s="79">
        <f>SUM(E3:E9)</f>
        <v>140.5</v>
      </c>
      <c r="F10" s="79">
        <f>SUM(F3:F9)</f>
        <v>1.405</v>
      </c>
      <c r="H10" s="156" t="s">
        <v>438</v>
      </c>
    </row>
    <row r="12" spans="1:8">
      <c r="A12" s="283" t="s">
        <v>386</v>
      </c>
      <c r="B12" s="283"/>
      <c r="C12" s="283"/>
      <c r="D12" s="283"/>
      <c r="E12" s="283"/>
      <c r="F12" s="283"/>
    </row>
    <row r="13" spans="1:8">
      <c r="A13" s="258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>
      <c r="A14" s="259" t="s">
        <v>486</v>
      </c>
      <c r="B14" s="91" t="s">
        <v>489</v>
      </c>
      <c r="C14" s="91">
        <v>1</v>
      </c>
      <c r="D14" s="92">
        <v>8.5</v>
      </c>
      <c r="E14" s="93">
        <f>D14*C14</f>
        <v>8.5</v>
      </c>
      <c r="F14" s="94">
        <f t="shared" ref="F14:F20" si="2">E14/yield</f>
        <v>8.5000000000000006E-2</v>
      </c>
    </row>
    <row r="15" spans="1:8">
      <c r="A15" s="259" t="s">
        <v>487</v>
      </c>
      <c r="B15" s="95" t="s">
        <v>490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7.0000000000000007E-2</v>
      </c>
    </row>
    <row r="16" spans="1:8">
      <c r="A16" s="259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0.02</v>
      </c>
    </row>
    <row r="17" spans="1:8">
      <c r="A17" s="259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259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259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260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83" t="s">
        <v>387</v>
      </c>
      <c r="B21" s="283"/>
      <c r="C21" s="283"/>
      <c r="D21" s="283"/>
      <c r="E21" s="80">
        <f>SUM(E14:E20)</f>
        <v>17.5</v>
      </c>
      <c r="F21" s="80">
        <f>SUM(F14:F20)</f>
        <v>0.17500000000000002</v>
      </c>
      <c r="H21" s="156" t="s">
        <v>438</v>
      </c>
    </row>
    <row r="23" spans="1:8">
      <c r="A23" s="285" t="s">
        <v>388</v>
      </c>
      <c r="B23" s="285"/>
      <c r="C23" s="285"/>
      <c r="D23" s="285"/>
      <c r="E23" s="285"/>
      <c r="F23" s="285"/>
    </row>
    <row r="24" spans="1:8">
      <c r="A24" s="261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>
      <c r="A25" s="262" t="s">
        <v>523</v>
      </c>
      <c r="B25" s="83" t="s">
        <v>518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:F31" si="4">E25/yield</f>
        <v>9.1999999999999998E-2</v>
      </c>
    </row>
    <row r="26" spans="1:8" s="225" customFormat="1">
      <c r="A26" s="263" t="s">
        <v>524</v>
      </c>
      <c r="B26" s="87" t="s">
        <v>518</v>
      </c>
      <c r="C26" s="87">
        <v>3</v>
      </c>
      <c r="D26" s="85">
        <v>0.75</v>
      </c>
      <c r="E26" s="85">
        <f t="shared" ref="E26" si="5">D26*C26</f>
        <v>2.25</v>
      </c>
      <c r="F26" s="86">
        <f t="shared" ref="F26" si="6">E26/yield</f>
        <v>2.2499999999999999E-2</v>
      </c>
    </row>
    <row r="27" spans="1:8">
      <c r="A27" s="263" t="s">
        <v>356</v>
      </c>
      <c r="B27" s="87"/>
      <c r="C27" s="87"/>
      <c r="D27" s="85"/>
      <c r="E27" s="85">
        <f t="shared" ref="E27:E31" si="7">D27*C27</f>
        <v>0</v>
      </c>
      <c r="F27" s="86">
        <f t="shared" si="4"/>
        <v>0</v>
      </c>
    </row>
    <row r="28" spans="1:8">
      <c r="A28" s="263" t="s">
        <v>356</v>
      </c>
      <c r="B28" s="87"/>
      <c r="C28" s="87"/>
      <c r="D28" s="85"/>
      <c r="E28" s="85">
        <f t="shared" si="7"/>
        <v>0</v>
      </c>
      <c r="F28" s="86">
        <f t="shared" si="4"/>
        <v>0</v>
      </c>
    </row>
    <row r="29" spans="1:8">
      <c r="A29" s="263" t="s">
        <v>356</v>
      </c>
      <c r="B29" s="87"/>
      <c r="C29" s="87"/>
      <c r="D29" s="85"/>
      <c r="E29" s="85">
        <f t="shared" si="7"/>
        <v>0</v>
      </c>
      <c r="F29" s="86">
        <f t="shared" si="4"/>
        <v>0</v>
      </c>
    </row>
    <row r="30" spans="1:8">
      <c r="A30" s="263" t="s">
        <v>356</v>
      </c>
      <c r="B30" s="87"/>
      <c r="C30" s="87"/>
      <c r="D30" s="85"/>
      <c r="E30" s="85">
        <f t="shared" si="7"/>
        <v>0</v>
      </c>
      <c r="F30" s="86">
        <f t="shared" si="4"/>
        <v>0</v>
      </c>
    </row>
    <row r="31" spans="1:8">
      <c r="A31" s="264" t="s">
        <v>356</v>
      </c>
      <c r="B31" s="88"/>
      <c r="C31" s="88"/>
      <c r="D31" s="89"/>
      <c r="E31" s="85">
        <f t="shared" si="7"/>
        <v>0</v>
      </c>
      <c r="F31" s="86">
        <f t="shared" si="4"/>
        <v>0</v>
      </c>
    </row>
    <row r="32" spans="1:8">
      <c r="A32" s="285" t="s">
        <v>389</v>
      </c>
      <c r="B32" s="285"/>
      <c r="C32" s="285"/>
      <c r="D32" s="285"/>
      <c r="E32" s="81">
        <f>SUM(E25:E31)</f>
        <v>11.45</v>
      </c>
      <c r="F32" s="81">
        <f>SUM(F25:F31)</f>
        <v>0.11449999999999999</v>
      </c>
      <c r="H32" s="156" t="s">
        <v>438</v>
      </c>
    </row>
    <row r="34" spans="1:8">
      <c r="A34" s="284" t="s">
        <v>420</v>
      </c>
      <c r="B34" s="284"/>
      <c r="C34" s="284"/>
      <c r="D34" s="284"/>
      <c r="E34" s="284"/>
      <c r="F34" s="284"/>
    </row>
    <row r="35" spans="1:8">
      <c r="A35" s="265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>
      <c r="A36" s="266" t="s">
        <v>356</v>
      </c>
      <c r="B36" s="143"/>
      <c r="C36" s="143"/>
      <c r="D36" s="144"/>
      <c r="E36" s="145">
        <f>D36*C36</f>
        <v>0</v>
      </c>
      <c r="F36" s="146">
        <f t="shared" ref="F36:F45" si="8">E36/yield</f>
        <v>0</v>
      </c>
    </row>
    <row r="37" spans="1:8">
      <c r="A37" s="267" t="s">
        <v>356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>
      <c r="A38" s="267" t="s">
        <v>356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>
      <c r="A39" s="267" t="s">
        <v>356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>
      <c r="A40" s="267" t="s">
        <v>356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>
      <c r="A41" s="267" t="s">
        <v>356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>
      <c r="A42" s="267" t="s">
        <v>356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>
      <c r="A43" s="267" t="s">
        <v>356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>
      <c r="A44" s="267" t="s">
        <v>356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>
      <c r="A45" s="268" t="s">
        <v>356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>
      <c r="A46" s="284" t="s">
        <v>421</v>
      </c>
      <c r="B46" s="284"/>
      <c r="C46" s="284"/>
      <c r="D46" s="284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75" t="s">
        <v>182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1" s="46" customFormat="1" ht="30">
      <c r="A2" s="287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>
      <c r="A3" s="288"/>
      <c r="B3" s="177" t="s">
        <v>511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74" t="s">
        <v>496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88"/>
      <c r="B4" s="177" t="s">
        <v>512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4" t="s">
        <v>495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88"/>
      <c r="B5" s="177" t="s">
        <v>494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4" t="s">
        <v>496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88"/>
      <c r="B6" s="177" t="s">
        <v>513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4" t="s">
        <v>495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88"/>
      <c r="B7" s="177" t="s">
        <v>493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74" t="s">
        <v>496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88"/>
      <c r="B8" s="177" t="s">
        <v>494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7.3125</v>
      </c>
      <c r="I8" s="59">
        <f t="shared" si="10"/>
        <v>0.61875000000000002</v>
      </c>
      <c r="J8" s="59">
        <f t="shared" si="4"/>
        <v>12.074400000000001</v>
      </c>
      <c r="K8" s="60">
        <f t="shared" si="11"/>
        <v>1.0216800000000001</v>
      </c>
      <c r="L8" s="174" t="s">
        <v>496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7.8571428571428577</v>
      </c>
      <c r="Q8" s="59">
        <f t="shared" si="13"/>
        <v>0.66483516483516492</v>
      </c>
      <c r="R8" s="59">
        <f t="shared" si="14"/>
        <v>1.283585164835165</v>
      </c>
      <c r="S8" s="59">
        <f t="shared" si="8"/>
        <v>23.016190476190477</v>
      </c>
      <c r="T8" s="59">
        <f t="shared" si="15"/>
        <v>1.9475238095238097</v>
      </c>
      <c r="U8" s="59">
        <f t="shared" si="16"/>
        <v>2.96920380952381</v>
      </c>
    </row>
    <row r="9" spans="1:21">
      <c r="A9" s="288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8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8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8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8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9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10.021527044502173</v>
      </c>
      <c r="S15" s="61"/>
      <c r="T15" s="63"/>
      <c r="U15" s="63">
        <f>SUM(U3:U14)</f>
        <v>26.556076367478546</v>
      </c>
    </row>
    <row r="16" spans="1:21">
      <c r="B16" s="156" t="s">
        <v>438</v>
      </c>
      <c r="C16" s="156"/>
    </row>
    <row r="17" spans="1:14">
      <c r="A17" s="51"/>
      <c r="B17" s="275" t="s">
        <v>175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124"/>
    </row>
    <row r="18" spans="1:14" s="48" customFormat="1" ht="45">
      <c r="A18" s="286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>
      <c r="A19" s="286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>
      <c r="A20" s="286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>
      <c r="A21" s="286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>
      <c r="A22" s="286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>
      <c r="A23" s="286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>
      <c r="A24" s="28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75" t="s">
        <v>193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1" s="54" customFormat="1" ht="45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90" t="s">
        <v>204</v>
      </c>
      <c r="B4" s="174" t="s">
        <v>499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7" t="s">
        <v>501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5.8177521008403357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33.708575630252099</v>
      </c>
    </row>
    <row r="5" spans="1:21">
      <c r="A5" s="290"/>
      <c r="B5" s="174" t="s">
        <v>500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7" t="s">
        <v>496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90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90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90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90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9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7.2106026960784311</v>
      </c>
      <c r="S11" s="72"/>
      <c r="T11" s="75"/>
      <c r="U11" s="75">
        <f>SUM(U3:U10)</f>
        <v>37.47175976834734</v>
      </c>
    </row>
    <row r="12" spans="1:21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53"/>
  <sheetViews>
    <sheetView workbookViewId="0">
      <pane xSplit="2" ySplit="4" topLeftCell="F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6.5" style="1" bestFit="1" customWidth="1"/>
    <col min="34" max="34" width="7.83203125" style="1" bestFit="1" customWidth="1"/>
    <col min="35" max="16384" width="8.83203125" style="1"/>
  </cols>
  <sheetData>
    <row r="1" spans="1:34">
      <c r="A1" s="293" t="s">
        <v>451</v>
      </c>
      <c r="B1" s="294"/>
      <c r="C1" s="295" t="s">
        <v>127</v>
      </c>
      <c r="D1" s="296"/>
      <c r="E1" s="296"/>
      <c r="F1" s="219">
        <v>0.09</v>
      </c>
    </row>
    <row r="2" spans="1:34" ht="16" thickBot="1">
      <c r="C2" s="297" t="s">
        <v>126</v>
      </c>
      <c r="D2" s="298"/>
      <c r="E2" s="298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>
      <c r="C3" s="1"/>
      <c r="D3" s="218"/>
      <c r="E3" s="1"/>
      <c r="R3" s="291" t="s">
        <v>125</v>
      </c>
      <c r="S3" s="291"/>
      <c r="T3" s="291"/>
      <c r="U3" s="291"/>
      <c r="V3" s="291"/>
      <c r="W3" s="291"/>
      <c r="X3" s="292" t="s">
        <v>124</v>
      </c>
      <c r="Y3" s="292"/>
    </row>
    <row r="4" spans="1:34" s="15" customFormat="1" ht="11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H4" s="16"/>
    </row>
    <row r="5" spans="1:34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4">
      <c r="A6" s="246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4">
      <c r="A7" s="246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4">
      <c r="A8" s="246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4">
      <c r="A9" s="246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4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4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4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4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4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4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21000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4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28300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4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43000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4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55200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4">
      <c r="A19" s="246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4">
      <c r="A20" s="246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4" s="13" customFormat="1">
      <c r="A21" s="246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25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</row>
    <row r="22" spans="1:34">
      <c r="A22" s="246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2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4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2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4">
      <c r="A24" s="246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2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4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2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4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2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4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25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4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48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4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25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4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25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4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25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4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25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25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25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25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25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2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25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25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25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25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25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25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46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25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25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25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25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25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4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25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4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25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4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25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4">
      <c r="A52" s="246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48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4">
      <c r="A53" s="246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48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4">
      <c r="A54" s="246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48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4">
      <c r="A55" s="246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48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4">
      <c r="A56" s="246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48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4">
      <c r="A57" s="246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4">
      <c r="A58" s="246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4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4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4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4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1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4">
      <c r="A63" s="246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</row>
    <row r="64" spans="1:34">
      <c r="A64" s="246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46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46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46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46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46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46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46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6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6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6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46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46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46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46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46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46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6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46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46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46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46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46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46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46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46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25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25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25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25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25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25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25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25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25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25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46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6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46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46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46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46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6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6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1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46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6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6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6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6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46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6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6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46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46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46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6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25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25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25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1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1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46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46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6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46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46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46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46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46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6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6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6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6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46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46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6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6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6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6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6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6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46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46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64"/>
    </row>
    <row r="385" spans="1:32">
      <c r="D385" s="164"/>
    </row>
    <row r="386" spans="1:32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25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25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25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25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25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25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25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25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25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25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25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25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25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25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25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25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25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25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25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25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25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25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497</v>
      </c>
      <c r="G423" s="164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46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520</v>
      </c>
      <c r="G424" s="164" t="str">
        <f t="shared" si="107"/>
        <v>Header -Soybean 24' Flex</v>
      </c>
      <c r="H424" s="30">
        <v>35900</v>
      </c>
      <c r="I424" s="1">
        <v>24</v>
      </c>
      <c r="J424" s="1">
        <v>3.8</v>
      </c>
      <c r="K424" s="1">
        <v>85</v>
      </c>
      <c r="L424" s="4">
        <f t="shared" si="105"/>
        <v>0.10642414860681114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46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521</v>
      </c>
      <c r="G426" s="164" t="str">
        <f t="shared" si="107"/>
        <v>Header -Soybean 36' Flex</v>
      </c>
      <c r="H426" s="30">
        <v>48700</v>
      </c>
      <c r="I426" s="1">
        <v>36</v>
      </c>
      <c r="J426" s="1">
        <v>3.8</v>
      </c>
      <c r="K426" s="1">
        <v>85</v>
      </c>
      <c r="L426" s="4">
        <f t="shared" si="105"/>
        <v>7.0949432404540783E-2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498</v>
      </c>
      <c r="G427" s="16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6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522</v>
      </c>
      <c r="G428" s="164" t="str">
        <f t="shared" si="107"/>
        <v>Header Wheat/Sorghum 24' Rigid</v>
      </c>
      <c r="H428" s="30">
        <v>21000</v>
      </c>
      <c r="I428" s="1">
        <v>24</v>
      </c>
      <c r="J428" s="1">
        <v>3.5</v>
      </c>
      <c r="K428" s="1">
        <v>85</v>
      </c>
      <c r="L428" s="4">
        <f t="shared" si="105"/>
        <v>0.11554621848739494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14400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1690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32500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32500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46500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52400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7160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46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4800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6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7200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6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8600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6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50000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6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133000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6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137000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46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64"/>
    </row>
    <row r="472" spans="1:32">
      <c r="D472" s="164"/>
    </row>
    <row r="473" spans="1:32">
      <c r="D473" s="164"/>
    </row>
    <row r="474" spans="1:32">
      <c r="D474" s="164"/>
    </row>
    <row r="475" spans="1:32">
      <c r="D475" s="164"/>
    </row>
    <row r="476" spans="1:32">
      <c r="D476" s="164"/>
    </row>
    <row r="477" spans="1:32">
      <c r="D477" s="164"/>
    </row>
    <row r="478" spans="1:32">
      <c r="D478" s="164"/>
    </row>
    <row r="479" spans="1:32">
      <c r="D479" s="164"/>
    </row>
    <row r="480" spans="1:32">
      <c r="D480" s="164"/>
    </row>
    <row r="481" spans="4:4">
      <c r="D481" s="164"/>
    </row>
    <row r="482" spans="4:4">
      <c r="D482" s="164"/>
    </row>
    <row r="483" spans="4:4">
      <c r="D483" s="164"/>
    </row>
    <row r="484" spans="4:4">
      <c r="D484" s="164"/>
    </row>
    <row r="485" spans="4:4">
      <c r="D485" s="164"/>
    </row>
    <row r="486" spans="4:4">
      <c r="D486" s="164"/>
    </row>
    <row r="487" spans="4:4">
      <c r="D487" s="164"/>
    </row>
    <row r="488" spans="4:4">
      <c r="D488" s="164"/>
    </row>
    <row r="489" spans="4:4">
      <c r="D489" s="164"/>
    </row>
    <row r="490" spans="4:4">
      <c r="D490" s="164"/>
    </row>
    <row r="491" spans="4:4">
      <c r="D491" s="164"/>
    </row>
    <row r="492" spans="4:4">
      <c r="D492" s="164"/>
    </row>
    <row r="510" spans="4:4">
      <c r="D510" s="168" t="s">
        <v>63</v>
      </c>
    </row>
    <row r="511" spans="4:4">
      <c r="D511" s="168" t="s">
        <v>63</v>
      </c>
    </row>
    <row r="512" spans="4:4">
      <c r="D512" s="168" t="s">
        <v>63</v>
      </c>
    </row>
    <row r="513" spans="4:4">
      <c r="D513" s="168" t="s">
        <v>63</v>
      </c>
    </row>
    <row r="514" spans="4:4">
      <c r="D514" s="168" t="s">
        <v>63</v>
      </c>
    </row>
    <row r="515" spans="4:4">
      <c r="D515" s="168" t="s">
        <v>63</v>
      </c>
    </row>
    <row r="516" spans="4:4">
      <c r="D516" s="168" t="s">
        <v>63</v>
      </c>
    </row>
    <row r="517" spans="4:4">
      <c r="D517" s="168" t="s">
        <v>63</v>
      </c>
    </row>
    <row r="518" spans="4:4">
      <c r="D518" s="168" t="s">
        <v>63</v>
      </c>
    </row>
    <row r="519" spans="4:4">
      <c r="D519" s="168" t="s">
        <v>63</v>
      </c>
    </row>
    <row r="520" spans="4:4">
      <c r="D520" s="168" t="s">
        <v>63</v>
      </c>
    </row>
    <row r="521" spans="4:4">
      <c r="D521" s="168" t="s">
        <v>63</v>
      </c>
    </row>
    <row r="522" spans="4:4">
      <c r="D522" s="168" t="s">
        <v>63</v>
      </c>
    </row>
    <row r="523" spans="4:4">
      <c r="D523" s="168" t="s">
        <v>63</v>
      </c>
    </row>
    <row r="524" spans="4:4">
      <c r="D524" s="168" t="s">
        <v>63</v>
      </c>
    </row>
    <row r="525" spans="4:4">
      <c r="D525" s="168" t="s">
        <v>63</v>
      </c>
    </row>
    <row r="526" spans="4:4">
      <c r="D526" s="168" t="s">
        <v>63</v>
      </c>
    </row>
    <row r="527" spans="4:4">
      <c r="D527" s="168" t="s">
        <v>63</v>
      </c>
    </row>
    <row r="528" spans="4:4">
      <c r="D528" s="168" t="s">
        <v>63</v>
      </c>
    </row>
    <row r="529" spans="4:4">
      <c r="D529" s="168" t="s">
        <v>63</v>
      </c>
    </row>
    <row r="530" spans="4:4">
      <c r="D530" s="168" t="s">
        <v>63</v>
      </c>
    </row>
    <row r="531" spans="4:4">
      <c r="D531" s="168" t="s">
        <v>63</v>
      </c>
    </row>
    <row r="532" spans="4:4">
      <c r="D532" s="168" t="s">
        <v>63</v>
      </c>
    </row>
    <row r="533" spans="4:4">
      <c r="D533" s="168" t="s">
        <v>63</v>
      </c>
    </row>
    <row r="534" spans="4:4">
      <c r="D534" s="168" t="s">
        <v>63</v>
      </c>
    </row>
    <row r="535" spans="4:4">
      <c r="D535" s="168" t="s">
        <v>63</v>
      </c>
    </row>
    <row r="536" spans="4:4">
      <c r="D536" s="168" t="s">
        <v>63</v>
      </c>
    </row>
    <row r="537" spans="4:4">
      <c r="D537" s="168" t="s">
        <v>63</v>
      </c>
    </row>
    <row r="538" spans="4:4">
      <c r="D538" s="168" t="s">
        <v>63</v>
      </c>
    </row>
    <row r="539" spans="4:4">
      <c r="D539" s="168" t="s">
        <v>63</v>
      </c>
    </row>
    <row r="540" spans="4:4">
      <c r="D540" s="168" t="s">
        <v>63</v>
      </c>
    </row>
    <row r="541" spans="4:4">
      <c r="D541" s="168" t="s">
        <v>63</v>
      </c>
    </row>
    <row r="542" spans="4:4">
      <c r="D542" s="168" t="s">
        <v>63</v>
      </c>
    </row>
    <row r="543" spans="4:4">
      <c r="D543" s="168" t="s">
        <v>63</v>
      </c>
    </row>
    <row r="544" spans="4:4">
      <c r="D544" s="168" t="s">
        <v>63</v>
      </c>
    </row>
    <row r="545" spans="4:4">
      <c r="D545" s="168" t="s">
        <v>63</v>
      </c>
    </row>
    <row r="546" spans="4:4">
      <c r="D546" s="168" t="s">
        <v>63</v>
      </c>
    </row>
    <row r="547" spans="4:4">
      <c r="D547" s="168" t="s">
        <v>63</v>
      </c>
    </row>
    <row r="548" spans="4:4">
      <c r="D548" s="168" t="s">
        <v>63</v>
      </c>
    </row>
    <row r="549" spans="4:4">
      <c r="D549" s="168" t="s">
        <v>63</v>
      </c>
    </row>
    <row r="550" spans="4:4">
      <c r="D550" s="168" t="s">
        <v>63</v>
      </c>
    </row>
    <row r="551" spans="4:4">
      <c r="D551" s="168" t="s">
        <v>63</v>
      </c>
    </row>
    <row r="552" spans="4:4">
      <c r="D552" s="168" t="s">
        <v>63</v>
      </c>
    </row>
    <row r="553" spans="4:4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7.1640625" style="223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1" bestFit="1" customWidth="1"/>
    <col min="29" max="29" width="5" style="241" bestFit="1" customWidth="1"/>
    <col min="30" max="30" width="4.5" style="241" bestFit="1" customWidth="1"/>
    <col min="31" max="31" width="5.5" style="241" bestFit="1" customWidth="1"/>
    <col min="32" max="16384" width="8.83203125" style="1"/>
  </cols>
  <sheetData>
    <row r="1" spans="1:31">
      <c r="A1" s="293" t="s">
        <v>450</v>
      </c>
      <c r="B1" s="293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7"/>
      <c r="D2" s="198"/>
      <c r="E2" s="171"/>
      <c r="O2" s="299" t="s">
        <v>160</v>
      </c>
      <c r="P2" s="299"/>
      <c r="Q2" s="292" t="s">
        <v>124</v>
      </c>
      <c r="R2" s="292"/>
    </row>
    <row r="3" spans="1:31" s="15" customFormat="1" ht="10.25" customHeight="1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2" t="s">
        <v>453</v>
      </c>
      <c r="AA3" s="242" t="s">
        <v>452</v>
      </c>
      <c r="AB3" s="243" t="s">
        <v>454</v>
      </c>
      <c r="AC3" s="242" t="s">
        <v>455</v>
      </c>
      <c r="AD3" s="242" t="s">
        <v>456</v>
      </c>
      <c r="AE3" s="242" t="s">
        <v>457</v>
      </c>
    </row>
    <row r="4" spans="1:31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4">
        <f>((1.132-0.165*(L4^0.5)-0.0079*(M4^0.5))^2)*H4</f>
        <v>63419.584701706684</v>
      </c>
      <c r="AA4" s="244">
        <f>(H4-Z4)/L4</f>
        <v>20965.034608191108</v>
      </c>
      <c r="AB4" s="244">
        <f t="shared" ref="AB4:AB43" si="0">(Z4+H4)*intir</f>
        <v>34057.762623153598</v>
      </c>
      <c r="AC4" s="244">
        <f t="shared" ref="AC4:AC43" si="1">(Z4+H4)*itr</f>
        <v>9082.0700328409603</v>
      </c>
      <c r="AD4" s="244">
        <f>(AA4+AB4+AC4)/M4</f>
        <v>320.52433632092834</v>
      </c>
      <c r="AE4" s="245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53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44">
        <f t="shared" ref="Z5:Z11" si="3">((1.132-0.165*(L5^0.5)-0.0079*(M5^0.5))^2)*H5</f>
        <v>70868.869253970639</v>
      </c>
      <c r="AA5" s="244">
        <f t="shared" ref="AA5:AA43" si="4">(H5-Z5)/L5</f>
        <v>23427.59422883578</v>
      </c>
      <c r="AB5" s="244">
        <f t="shared" si="0"/>
        <v>38058.198232857358</v>
      </c>
      <c r="AC5" s="244">
        <f t="shared" si="1"/>
        <v>10148.852862095295</v>
      </c>
      <c r="AD5" s="244">
        <f t="shared" ref="AD5:AD43" si="5">(AA5+AB5+AC5)/M5</f>
        <v>358.17322661894218</v>
      </c>
      <c r="AE5" s="245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53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44">
        <f t="shared" si="3"/>
        <v>68721.506700260274</v>
      </c>
      <c r="AA6" s="244">
        <f t="shared" si="4"/>
        <v>26189.874441644977</v>
      </c>
      <c r="AB6" s="244">
        <f t="shared" si="0"/>
        <v>40654.935603023427</v>
      </c>
      <c r="AC6" s="244">
        <f t="shared" si="1"/>
        <v>10841.316160806247</v>
      </c>
      <c r="AD6" s="244">
        <f t="shared" si="5"/>
        <v>258.9537540182489</v>
      </c>
      <c r="AE6" s="245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53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44">
        <f t="shared" si="3"/>
        <v>70874.660957187487</v>
      </c>
      <c r="AA7" s="244">
        <f t="shared" si="4"/>
        <v>27010.444920234379</v>
      </c>
      <c r="AB7" s="244">
        <f t="shared" si="0"/>
        <v>41928.719486146874</v>
      </c>
      <c r="AC7" s="244">
        <f t="shared" si="1"/>
        <v>11180.9918629725</v>
      </c>
      <c r="AD7" s="244">
        <f t="shared" si="5"/>
        <v>267.06718756451249</v>
      </c>
      <c r="AE7" s="245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53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44">
        <f t="shared" si="3"/>
        <v>76257.546599505527</v>
      </c>
      <c r="AA8" s="244">
        <f t="shared" si="4"/>
        <v>29061.871116707873</v>
      </c>
      <c r="AB8" s="244">
        <f t="shared" si="0"/>
        <v>45113.179193955497</v>
      </c>
      <c r="AC8" s="244">
        <f t="shared" si="1"/>
        <v>12030.181118388133</v>
      </c>
      <c r="AD8" s="244">
        <f t="shared" si="5"/>
        <v>287.35077143017168</v>
      </c>
      <c r="AE8" s="245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53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44">
        <f t="shared" si="3"/>
        <v>81640.432241823553</v>
      </c>
      <c r="AA9" s="244">
        <f t="shared" si="4"/>
        <v>31113.297313181374</v>
      </c>
      <c r="AB9" s="244">
        <f t="shared" si="0"/>
        <v>48297.638901764112</v>
      </c>
      <c r="AC9" s="244">
        <f t="shared" si="1"/>
        <v>12879.370373803766</v>
      </c>
      <c r="AD9" s="244">
        <f t="shared" si="5"/>
        <v>307.63435529583086</v>
      </c>
      <c r="AE9" s="245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2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4">
        <f t="shared" si="3"/>
        <v>55162.472826241945</v>
      </c>
      <c r="AA10" s="244">
        <f t="shared" si="4"/>
        <v>15604.690896719756</v>
      </c>
      <c r="AB10" s="244">
        <f t="shared" si="0"/>
        <v>21164.622554361777</v>
      </c>
      <c r="AC10" s="244">
        <f t="shared" si="1"/>
        <v>5643.8993478298071</v>
      </c>
      <c r="AD10" s="244">
        <f t="shared" si="5"/>
        <v>212.06606399455669</v>
      </c>
      <c r="AE10" s="245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25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44">
        <f t="shared" si="3"/>
        <v>3093.4807768948722</v>
      </c>
      <c r="AA11" s="244">
        <f t="shared" si="4"/>
        <v>1921.8942302217947</v>
      </c>
      <c r="AB11" s="244">
        <f t="shared" si="0"/>
        <v>2978.4132699205384</v>
      </c>
      <c r="AC11" s="244">
        <f t="shared" si="1"/>
        <v>794.24353864547697</v>
      </c>
      <c r="AD11" s="244">
        <f t="shared" si="5"/>
        <v>9.4909183979796836</v>
      </c>
      <c r="AE11" s="245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25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4">
        <f>((0.981-0.093*(L12^0.5)-0.0058*(M12^0.5))^2)*H12</f>
        <v>5013.5750431419874</v>
      </c>
      <c r="AA12" s="244">
        <f t="shared" si="4"/>
        <v>1127.6017826327152</v>
      </c>
      <c r="AB12" s="244">
        <f t="shared" si="0"/>
        <v>2323.2217538827786</v>
      </c>
      <c r="AC12" s="244">
        <f t="shared" si="1"/>
        <v>619.52580103540777</v>
      </c>
      <c r="AD12" s="244">
        <f t="shared" si="5"/>
        <v>6.783915562584836</v>
      </c>
      <c r="AE12" s="245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25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44">
        <f t="shared" ref="Z13:Z20" si="18">((0.981-0.093*(L13^0.5)-0.0058*(M13^0.5))^2)*H13</f>
        <v>5206.4048524936024</v>
      </c>
      <c r="AA13" s="244">
        <f t="shared" si="4"/>
        <v>1170.9710819647428</v>
      </c>
      <c r="AB13" s="244">
        <f t="shared" si="0"/>
        <v>2412.5764367244242</v>
      </c>
      <c r="AC13" s="244">
        <f t="shared" si="1"/>
        <v>643.3537164598464</v>
      </c>
      <c r="AD13" s="244">
        <f t="shared" si="5"/>
        <v>7.0448353919150231</v>
      </c>
      <c r="AE13" s="245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25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4">
        <f t="shared" si="18"/>
        <v>6700.8358749686186</v>
      </c>
      <c r="AA14" s="244">
        <f t="shared" si="4"/>
        <v>1507.0831517879558</v>
      </c>
      <c r="AB14" s="244">
        <f t="shared" si="0"/>
        <v>3105.0752287471755</v>
      </c>
      <c r="AC14" s="244">
        <f t="shared" si="1"/>
        <v>828.02006099924677</v>
      </c>
      <c r="AD14" s="244">
        <f t="shared" si="5"/>
        <v>9.0669640692239639</v>
      </c>
      <c r="AE14" s="245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25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44">
        <f t="shared" si="18"/>
        <v>7327.532755361367</v>
      </c>
      <c r="AA15" s="244">
        <f t="shared" si="4"/>
        <v>1648.0333746170452</v>
      </c>
      <c r="AB15" s="244">
        <f t="shared" si="0"/>
        <v>3395.4779479825229</v>
      </c>
      <c r="AC15" s="244">
        <f t="shared" si="1"/>
        <v>905.46078612867279</v>
      </c>
      <c r="AD15" s="244">
        <f t="shared" si="5"/>
        <v>9.9149535145470686</v>
      </c>
      <c r="AE15" s="245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25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44">
        <f t="shared" si="18"/>
        <v>9713.8016460876006</v>
      </c>
      <c r="AA16" s="244">
        <f t="shared" si="4"/>
        <v>2184.7284538508857</v>
      </c>
      <c r="AB16" s="244">
        <f t="shared" si="0"/>
        <v>4501.2421481478841</v>
      </c>
      <c r="AC16" s="244">
        <f t="shared" si="1"/>
        <v>1200.3312395061025</v>
      </c>
      <c r="AD16" s="244">
        <f t="shared" si="5"/>
        <v>13.14383640250812</v>
      </c>
      <c r="AE16" s="245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25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44">
        <f t="shared" si="18"/>
        <v>12100.070536813835</v>
      </c>
      <c r="AA17" s="244">
        <f t="shared" si="4"/>
        <v>2721.4235330847259</v>
      </c>
      <c r="AB17" s="244">
        <f t="shared" si="0"/>
        <v>5607.0063483132453</v>
      </c>
      <c r="AC17" s="244">
        <f t="shared" si="1"/>
        <v>1495.2016928835321</v>
      </c>
      <c r="AD17" s="244">
        <f t="shared" si="5"/>
        <v>16.372719290469174</v>
      </c>
      <c r="AE17" s="245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25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44">
        <f t="shared" si="18"/>
        <v>13690.916463964659</v>
      </c>
      <c r="AA18" s="244">
        <f t="shared" si="4"/>
        <v>3079.2202525739526</v>
      </c>
      <c r="AB18" s="244">
        <f t="shared" si="0"/>
        <v>6344.1824817568195</v>
      </c>
      <c r="AC18" s="244">
        <f t="shared" si="1"/>
        <v>1691.7819951351519</v>
      </c>
      <c r="AD18" s="244">
        <f t="shared" si="5"/>
        <v>18.525307882443204</v>
      </c>
      <c r="AE18" s="245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25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44">
        <f t="shared" si="18"/>
        <v>8629.133968484768</v>
      </c>
      <c r="AA19" s="244">
        <f t="shared" si="4"/>
        <v>1940.7761451082308</v>
      </c>
      <c r="AB19" s="244">
        <f t="shared" si="0"/>
        <v>3998.6220571636291</v>
      </c>
      <c r="AC19" s="244">
        <f t="shared" si="1"/>
        <v>1066.2992152436345</v>
      </c>
      <c r="AD19" s="244">
        <f t="shared" si="5"/>
        <v>11.676162362525824</v>
      </c>
      <c r="AE19" s="245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25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44">
        <f t="shared" si="18"/>
        <v>10123.564990959783</v>
      </c>
      <c r="AA20" s="244">
        <f t="shared" si="4"/>
        <v>2276.8882149314441</v>
      </c>
      <c r="AB20" s="244">
        <f t="shared" si="0"/>
        <v>4691.1208491863808</v>
      </c>
      <c r="AC20" s="244">
        <f t="shared" si="1"/>
        <v>1250.9655597830349</v>
      </c>
      <c r="AD20" s="244">
        <f t="shared" si="5"/>
        <v>13.698291039834766</v>
      </c>
      <c r="AE20" s="245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25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44">
        <f>((0.942-0.1*(L21^0.5)-0.0008*(M21^0.5))^2)*H21</f>
        <v>20829.173983862696</v>
      </c>
      <c r="AA21" s="244">
        <f t="shared" si="4"/>
        <v>3462.2018582955216</v>
      </c>
      <c r="AB21" s="244">
        <f t="shared" si="0"/>
        <v>8111.6256585476422</v>
      </c>
      <c r="AC21" s="244">
        <f t="shared" si="1"/>
        <v>2163.1001756127048</v>
      </c>
      <c r="AD21" s="244">
        <f t="shared" si="5"/>
        <v>22.894879487426447</v>
      </c>
      <c r="AE21" s="245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25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44">
        <f t="shared" ref="Z22:Z28" si="19">((0.942-0.1*(L22^0.5)-0.0008*(M22^0.5))^2)*H22</f>
        <v>20949.400096323665</v>
      </c>
      <c r="AA22" s="244">
        <f t="shared" si="4"/>
        <v>3482.1857074054528</v>
      </c>
      <c r="AB22" s="244">
        <f t="shared" si="0"/>
        <v>8158.4460086691288</v>
      </c>
      <c r="AC22" s="244">
        <f t="shared" si="1"/>
        <v>2175.5856023117681</v>
      </c>
      <c r="AD22" s="244">
        <f t="shared" si="5"/>
        <v>23.02702886397725</v>
      </c>
      <c r="AE22" s="245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25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44">
        <f t="shared" si="19"/>
        <v>18725.217015795759</v>
      </c>
      <c r="AA23" s="244">
        <f t="shared" si="4"/>
        <v>3112.4844988717314</v>
      </c>
      <c r="AB23" s="244">
        <f t="shared" si="0"/>
        <v>7292.269531421618</v>
      </c>
      <c r="AC23" s="244">
        <f t="shared" si="1"/>
        <v>1944.6052083790983</v>
      </c>
      <c r="AD23" s="244">
        <f t="shared" si="5"/>
        <v>20.58226539778741</v>
      </c>
      <c r="AE23" s="245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25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44">
        <f t="shared" si="19"/>
        <v>26479.80126952819</v>
      </c>
      <c r="AA24" s="244">
        <f t="shared" si="4"/>
        <v>4401.4427664622717</v>
      </c>
      <c r="AB24" s="244">
        <f t="shared" si="0"/>
        <v>10312.182114257537</v>
      </c>
      <c r="AC24" s="244">
        <f t="shared" si="1"/>
        <v>2749.9152304686768</v>
      </c>
      <c r="AD24" s="244">
        <f t="shared" si="5"/>
        <v>29.105900185314145</v>
      </c>
      <c r="AE24" s="245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53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44">
        <f t="shared" si="19"/>
        <v>33062.180926766188</v>
      </c>
      <c r="AA25" s="244">
        <f t="shared" si="4"/>
        <v>5495.5585052309862</v>
      </c>
      <c r="AB25" s="244">
        <f t="shared" si="0"/>
        <v>12875.596283408957</v>
      </c>
      <c r="AC25" s="244">
        <f t="shared" si="1"/>
        <v>3433.4923422423885</v>
      </c>
      <c r="AD25" s="244">
        <f t="shared" si="5"/>
        <v>36.341078551470552</v>
      </c>
      <c r="AE25" s="245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53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44">
        <f t="shared" si="19"/>
        <v>37570.660144052483</v>
      </c>
      <c r="AA26" s="244">
        <f t="shared" si="4"/>
        <v>6244.9528468533945</v>
      </c>
      <c r="AB26" s="244">
        <f t="shared" si="0"/>
        <v>14631.359412964721</v>
      </c>
      <c r="AC26" s="244">
        <f t="shared" si="1"/>
        <v>3901.6958434572593</v>
      </c>
      <c r="AD26" s="244">
        <f t="shared" si="5"/>
        <v>41.296680172125619</v>
      </c>
      <c r="AE26" s="245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53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44">
        <f t="shared" si="19"/>
        <v>32461.050364461345</v>
      </c>
      <c r="AA27" s="244">
        <f t="shared" si="4"/>
        <v>5395.6392596813321</v>
      </c>
      <c r="AB27" s="244">
        <f t="shared" si="0"/>
        <v>12641.49453280152</v>
      </c>
      <c r="AC27" s="244">
        <f t="shared" si="1"/>
        <v>3371.0652087470726</v>
      </c>
      <c r="AD27" s="244">
        <f t="shared" si="5"/>
        <v>35.680331668716541</v>
      </c>
      <c r="AE27" s="245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53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44">
        <f t="shared" si="19"/>
        <v>42079.139361338785</v>
      </c>
      <c r="AA28" s="244">
        <f t="shared" si="4"/>
        <v>6994.3471884758019</v>
      </c>
      <c r="AB28" s="244">
        <f t="shared" si="0"/>
        <v>16387.12254252049</v>
      </c>
      <c r="AC28" s="244">
        <f t="shared" si="1"/>
        <v>4369.8993446721306</v>
      </c>
      <c r="AD28" s="244">
        <f t="shared" si="5"/>
        <v>46.252281792780707</v>
      </c>
      <c r="AE28" s="245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53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4">
        <f>((0.976-0.119*(L29^0.5)-0.0019*(M29^0.5))^2)*H29</f>
        <v>35167.80419188393</v>
      </c>
      <c r="AA29" s="244">
        <f t="shared" si="4"/>
        <v>8202.2997005797188</v>
      </c>
      <c r="AB29" s="244">
        <f t="shared" si="0"/>
        <v>16665.102377269555</v>
      </c>
      <c r="AC29" s="244">
        <f t="shared" si="1"/>
        <v>4444.0273006052148</v>
      </c>
      <c r="AD29" s="244">
        <f t="shared" si="5"/>
        <v>48.85238229742415</v>
      </c>
      <c r="AE29" s="245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53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44">
        <f t="shared" ref="Z30:Z40" si="20">((0.976-0.119*(L30^0.5)-0.0019*(M30^0.5))^2)*H30</f>
        <v>36340.064331613394</v>
      </c>
      <c r="AA30" s="244">
        <f t="shared" si="4"/>
        <v>8475.7096905990438</v>
      </c>
      <c r="AB30" s="244">
        <f t="shared" si="0"/>
        <v>17220.605789845205</v>
      </c>
      <c r="AC30" s="244">
        <f t="shared" si="1"/>
        <v>4592.1615439587213</v>
      </c>
      <c r="AD30" s="244">
        <f t="shared" si="5"/>
        <v>50.480795040671616</v>
      </c>
      <c r="AE30" s="245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53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44">
        <f t="shared" si="20"/>
        <v>44311.433281773745</v>
      </c>
      <c r="AA31" s="244">
        <f t="shared" si="4"/>
        <v>10334.897622730447</v>
      </c>
      <c r="AB31" s="244">
        <f t="shared" si="0"/>
        <v>20998.028995359637</v>
      </c>
      <c r="AC31" s="244">
        <f t="shared" si="1"/>
        <v>5599.4743987625707</v>
      </c>
      <c r="AD31" s="244">
        <f t="shared" si="5"/>
        <v>61.554001694754419</v>
      </c>
      <c r="AE31" s="245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53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44">
        <f t="shared" si="20"/>
        <v>53220.610343717679</v>
      </c>
      <c r="AA32" s="244">
        <f t="shared" si="4"/>
        <v>12412.813546877309</v>
      </c>
      <c r="AB32" s="244">
        <f t="shared" si="0"/>
        <v>25219.854930934591</v>
      </c>
      <c r="AC32" s="244">
        <f t="shared" si="1"/>
        <v>6725.2946482492243</v>
      </c>
      <c r="AD32" s="244">
        <f t="shared" si="5"/>
        <v>73.929938543435213</v>
      </c>
      <c r="AE32" s="245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23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4">
        <f t="shared" si="20"/>
        <v>64943.211741012317</v>
      </c>
      <c r="AA33" s="244">
        <f t="shared" si="4"/>
        <v>15146.913447070549</v>
      </c>
      <c r="AB33" s="244">
        <f t="shared" si="0"/>
        <v>30774.889056691103</v>
      </c>
      <c r="AC33" s="244">
        <f t="shared" si="1"/>
        <v>8206.6370817842944</v>
      </c>
      <c r="AD33" s="244">
        <f t="shared" si="5"/>
        <v>90.214065975909904</v>
      </c>
      <c r="AE33" s="245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23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44">
        <f t="shared" si="20"/>
        <v>69866.704327876068</v>
      </c>
      <c r="AA34" s="244">
        <f t="shared" si="4"/>
        <v>16295.235405151709</v>
      </c>
      <c r="AB34" s="244">
        <f t="shared" si="0"/>
        <v>33108.003389508849</v>
      </c>
      <c r="AC34" s="244">
        <f t="shared" si="1"/>
        <v>8828.800903869027</v>
      </c>
      <c r="AD34" s="244">
        <f t="shared" si="5"/>
        <v>97.053399497549307</v>
      </c>
      <c r="AE34" s="245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23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44">
        <f t="shared" si="20"/>
        <v>70570.060411713741</v>
      </c>
      <c r="AA35" s="244">
        <f t="shared" si="4"/>
        <v>16459.281399163305</v>
      </c>
      <c r="AB35" s="244">
        <f t="shared" si="0"/>
        <v>33441.305437054238</v>
      </c>
      <c r="AC35" s="244">
        <f t="shared" si="1"/>
        <v>8917.6814498811291</v>
      </c>
      <c r="AD35" s="244">
        <f t="shared" si="5"/>
        <v>98.030447143497781</v>
      </c>
      <c r="AE35" s="245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23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44">
        <f t="shared" si="20"/>
        <v>70570.060411713741</v>
      </c>
      <c r="AA36" s="244">
        <f t="shared" si="4"/>
        <v>16459.281399163305</v>
      </c>
      <c r="AB36" s="244">
        <f t="shared" si="0"/>
        <v>33441.305437054238</v>
      </c>
      <c r="AC36" s="244">
        <f t="shared" si="1"/>
        <v>8917.6814498811291</v>
      </c>
      <c r="AD36" s="244">
        <f t="shared" si="5"/>
        <v>98.030447143497781</v>
      </c>
      <c r="AE36" s="245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23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44">
        <f t="shared" si="20"/>
        <v>80182.593557495347</v>
      </c>
      <c r="AA37" s="244">
        <f t="shared" si="4"/>
        <v>18701.243317321761</v>
      </c>
      <c r="AB37" s="244">
        <f t="shared" si="0"/>
        <v>37996.433420174581</v>
      </c>
      <c r="AC37" s="244">
        <f t="shared" si="1"/>
        <v>10132.382245379888</v>
      </c>
      <c r="AD37" s="244">
        <f t="shared" si="5"/>
        <v>111.38343163812705</v>
      </c>
      <c r="AE37" s="245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23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44">
        <f t="shared" si="20"/>
        <v>99876.563904950352</v>
      </c>
      <c r="AA38" s="244">
        <f t="shared" si="4"/>
        <v>23294.531149646406</v>
      </c>
      <c r="AB38" s="244">
        <f t="shared" si="0"/>
        <v>47328.890751445535</v>
      </c>
      <c r="AC38" s="244">
        <f t="shared" si="1"/>
        <v>12621.037533718809</v>
      </c>
      <c r="AD38" s="244">
        <f t="shared" si="5"/>
        <v>138.74076572468456</v>
      </c>
      <c r="AE38" s="245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23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4">
        <f t="shared" si="20"/>
        <v>96594.235513707856</v>
      </c>
      <c r="AA39" s="244">
        <f t="shared" si="4"/>
        <v>22528.983177592298</v>
      </c>
      <c r="AB39" s="244">
        <f t="shared" si="0"/>
        <v>45773.481196233704</v>
      </c>
      <c r="AC39" s="244">
        <f t="shared" si="1"/>
        <v>12206.261652328989</v>
      </c>
      <c r="AD39" s="244">
        <f t="shared" si="5"/>
        <v>134.18121004359165</v>
      </c>
      <c r="AE39" s="245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23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44">
        <f t="shared" si="20"/>
        <v>109254.64502278606</v>
      </c>
      <c r="AA40" s="244">
        <f t="shared" si="4"/>
        <v>25481.811069800995</v>
      </c>
      <c r="AB40" s="244">
        <f t="shared" si="0"/>
        <v>51772.918052050751</v>
      </c>
      <c r="AC40" s="244">
        <f t="shared" si="1"/>
        <v>13806.111480546866</v>
      </c>
      <c r="AD40" s="244">
        <f t="shared" si="5"/>
        <v>151.76806767066435</v>
      </c>
      <c r="AE40" s="245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H41" s="223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4">
        <f>((0.786-0.063*(L41^0.5)-0.0033*(M41^0.5))^2)*H41</f>
        <v>2003.5943990583587</v>
      </c>
      <c r="AA41" s="244">
        <f t="shared" si="4"/>
        <v>421.17182863868868</v>
      </c>
      <c r="AB41" s="244">
        <f t="shared" si="0"/>
        <v>891.32349591525224</v>
      </c>
      <c r="AC41" s="244">
        <f t="shared" si="1"/>
        <v>237.6862655774006</v>
      </c>
      <c r="AD41" s="244">
        <f t="shared" si="5"/>
        <v>7.7509079506567078</v>
      </c>
      <c r="AE41" s="245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2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4">
        <f t="shared" ref="Z42:Z43" si="21">((0.786-0.063*(L42^0.5)-0.0033*(M42^0.5))^2)*H42</f>
        <v>2115.1869984995838</v>
      </c>
      <c r="AA42" s="244">
        <f t="shared" si="4"/>
        <v>444.62950010717259</v>
      </c>
      <c r="AB42" s="244">
        <f t="shared" si="0"/>
        <v>940.96682986496239</v>
      </c>
      <c r="AC42" s="244">
        <f t="shared" si="1"/>
        <v>250.92448796399</v>
      </c>
      <c r="AD42" s="244">
        <f t="shared" si="5"/>
        <v>8.1826040896806251</v>
      </c>
      <c r="AE42" s="245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2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4">
        <f t="shared" si="21"/>
        <v>3094.1584390521489</v>
      </c>
      <c r="AA43" s="244">
        <f t="shared" si="4"/>
        <v>650.41725435341789</v>
      </c>
      <c r="AB43" s="244">
        <f t="shared" si="0"/>
        <v>1376.4742595146934</v>
      </c>
      <c r="AC43" s="244">
        <f t="shared" si="1"/>
        <v>367.05980253725158</v>
      </c>
      <c r="AD43" s="244">
        <f t="shared" si="5"/>
        <v>11.969756582026815</v>
      </c>
      <c r="AE43" s="245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7.1640625" style="223" bestFit="1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>
      <c r="A1" s="293" t="s">
        <v>449</v>
      </c>
      <c r="B1" s="293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23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>
      <c r="B2" s="39"/>
      <c r="C2" s="198"/>
      <c r="D2" s="198"/>
      <c r="E2" s="170"/>
      <c r="S2" s="291" t="s">
        <v>125</v>
      </c>
      <c r="T2" s="291"/>
      <c r="U2" s="291"/>
      <c r="V2" s="291"/>
      <c r="W2" s="291"/>
      <c r="X2" s="291"/>
      <c r="Y2" s="292" t="s">
        <v>124</v>
      </c>
      <c r="Z2" s="292"/>
    </row>
    <row r="3" spans="1:36" s="15" customFormat="1" ht="10.25" customHeight="1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23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>
      <c r="A5" s="223">
        <v>45</v>
      </c>
      <c r="B5" s="223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23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>
      <c r="A6" s="223">
        <v>51</v>
      </c>
      <c r="B6" s="223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23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23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23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23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3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5">
        <f t="shared" si="14"/>
        <v>647.04639999999995</v>
      </c>
    </row>
    <row r="10" spans="1:36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23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7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23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3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5">
        <f t="shared" si="14"/>
        <v>158.82971428571429</v>
      </c>
    </row>
    <row r="12" spans="1:36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23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223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23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25">
        <v>216000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3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5">
        <f t="shared" si="14"/>
        <v>99.730285714285714</v>
      </c>
    </row>
    <row r="16" spans="1:36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25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3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5">
        <f t="shared" si="14"/>
        <v>99.268571428571434</v>
      </c>
    </row>
    <row r="17" spans="1:33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25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3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5">
        <f t="shared" si="14"/>
        <v>145.90171428571429</v>
      </c>
    </row>
    <row r="18" spans="1:33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25">
        <v>287000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3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5">
        <f t="shared" si="14"/>
        <v>132.512</v>
      </c>
    </row>
    <row r="19" spans="1:33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25">
        <v>317000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3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5">
        <f t="shared" si="14"/>
        <v>146.36342857142856</v>
      </c>
    </row>
    <row r="20" spans="1:33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25">
        <v>316000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3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5">
        <f t="shared" si="14"/>
        <v>145.90171428571429</v>
      </c>
    </row>
    <row r="21" spans="1:33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25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3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5">
        <f t="shared" si="14"/>
        <v>164.83199999999999</v>
      </c>
    </row>
    <row r="22" spans="1:33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25">
        <v>376000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3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5">
        <f t="shared" si="14"/>
        <v>173.60457142857143</v>
      </c>
    </row>
    <row r="23" spans="1:33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23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23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>
      <c r="D25" s="164" t="s">
        <v>444</v>
      </c>
      <c r="G25" s="164" t="str">
        <f t="shared" si="1"/>
        <v/>
      </c>
    </row>
    <row r="26" spans="1:33">
      <c r="D26" s="164" t="s">
        <v>444</v>
      </c>
      <c r="G26" s="164" t="str">
        <f t="shared" si="1"/>
        <v/>
      </c>
    </row>
    <row r="27" spans="1:33">
      <c r="D27" s="164" t="s">
        <v>444</v>
      </c>
      <c r="G27" s="164" t="str">
        <f t="shared" si="1"/>
        <v/>
      </c>
    </row>
    <row r="28" spans="1:33">
      <c r="D28" s="164" t="s">
        <v>444</v>
      </c>
      <c r="G28" s="164" t="str">
        <f t="shared" si="1"/>
        <v/>
      </c>
    </row>
    <row r="29" spans="1:33">
      <c r="D29" s="164" t="s">
        <v>444</v>
      </c>
      <c r="G29" s="164" t="str">
        <f t="shared" si="1"/>
        <v/>
      </c>
    </row>
    <row r="30" spans="1:33">
      <c r="D30" s="164" t="s">
        <v>444</v>
      </c>
      <c r="G30" s="164" t="str">
        <f t="shared" si="1"/>
        <v/>
      </c>
    </row>
    <row r="31" spans="1:33">
      <c r="D31" s="164" t="s">
        <v>444</v>
      </c>
      <c r="G31" s="164" t="str">
        <f t="shared" si="1"/>
        <v/>
      </c>
    </row>
    <row r="32" spans="1:33">
      <c r="D32" s="164" t="s">
        <v>444</v>
      </c>
      <c r="G32" s="164" t="str">
        <f t="shared" si="1"/>
        <v/>
      </c>
    </row>
    <row r="33" spans="4:7" s="223" customFormat="1">
      <c r="D33" s="164" t="s">
        <v>444</v>
      </c>
      <c r="E33" s="164"/>
      <c r="F33" s="164"/>
      <c r="G33" s="164" t="str">
        <f t="shared" si="1"/>
        <v/>
      </c>
    </row>
    <row r="34" spans="4:7" s="223" customFormat="1">
      <c r="D34" s="164" t="s">
        <v>444</v>
      </c>
      <c r="E34" s="164"/>
      <c r="F34" s="164"/>
      <c r="G34" s="164" t="str">
        <f t="shared" si="1"/>
        <v/>
      </c>
    </row>
    <row r="35" spans="4:7" s="223" customFormat="1">
      <c r="D35" s="164" t="s">
        <v>444</v>
      </c>
      <c r="E35" s="164"/>
      <c r="F35" s="164"/>
      <c r="G35" s="164" t="str">
        <f t="shared" si="1"/>
        <v/>
      </c>
    </row>
    <row r="36" spans="4:7" s="223" customFormat="1">
      <c r="D36" s="164" t="s">
        <v>444</v>
      </c>
      <c r="E36" s="164"/>
      <c r="F36" s="164"/>
      <c r="G36" s="164" t="str">
        <f t="shared" si="1"/>
        <v/>
      </c>
    </row>
    <row r="37" spans="4:7" s="223" customFormat="1">
      <c r="D37" s="164"/>
      <c r="E37" s="164"/>
      <c r="F37" s="164"/>
      <c r="G37" s="164"/>
    </row>
    <row r="38" spans="4:7" s="223" customFormat="1">
      <c r="D38" s="164"/>
      <c r="E38" s="164"/>
      <c r="F38" s="164"/>
      <c r="G38" s="164"/>
    </row>
    <row r="39" spans="4:7" s="223" customFormat="1">
      <c r="D39" s="164"/>
      <c r="E39" s="164"/>
      <c r="F39" s="164"/>
      <c r="G39" s="164"/>
    </row>
    <row r="40" spans="4:7" s="223" customFormat="1">
      <c r="D40" s="164"/>
      <c r="E40" s="164"/>
      <c r="F40" s="164"/>
      <c r="G40" s="164"/>
    </row>
    <row r="41" spans="4:7" s="223" customFormat="1">
      <c r="D41" s="164"/>
      <c r="E41" s="164"/>
      <c r="F41" s="164"/>
      <c r="G41" s="164"/>
    </row>
    <row r="42" spans="4:7" s="223" customFormat="1">
      <c r="D42" s="164"/>
      <c r="E42" s="164"/>
      <c r="F42" s="164"/>
      <c r="G42" s="164"/>
    </row>
    <row r="43" spans="4:7" s="223" customFormat="1">
      <c r="D43" s="164"/>
      <c r="E43" s="164"/>
      <c r="F43" s="164"/>
      <c r="G43" s="164"/>
    </row>
    <row r="44" spans="4:7" s="223" customFormat="1">
      <c r="D44" s="164"/>
      <c r="E44" s="164"/>
      <c r="F44" s="164"/>
      <c r="G44" s="1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2014-01-13T20:58:31Z</cp:lastPrinted>
  <dcterms:created xsi:type="dcterms:W3CDTF">2010-11-24T19:49:39Z</dcterms:created>
  <dcterms:modified xsi:type="dcterms:W3CDTF">2019-12-24T20:10:23Z</dcterms:modified>
</cp:coreProperties>
</file>