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wdp" ContentType="image/vnd.ms-photo"/>
  <Default Extension="gif" ContentType="image/gif"/>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Yangxuan.Liu\Dropbox\UGA\Yangxuan Liu\Policy\2018 Farm Bill\"/>
    </mc:Choice>
  </mc:AlternateContent>
  <bookViews>
    <workbookView xWindow="0" yWindow="0" windowWidth="28800" windowHeight="11610" activeTab="4"/>
  </bookViews>
  <sheets>
    <sheet name="1-Introduction" sheetId="6" r:id="rId1"/>
    <sheet name="2-FSN Entry and Summary" sheetId="4" r:id="rId2"/>
    <sheet name="3-Acres History and SC Options" sheetId="1" r:id="rId3"/>
    <sheet name="4-SC Yield Update" sheetId="2" r:id="rId4"/>
    <sheet name="5-Payments Analysis" sheetId="3" r:id="rId5"/>
    <sheet name="6-Conversions Summary" sheetId="5" r:id="rId6"/>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S22" i="3" l="1"/>
  <c r="R22" i="3"/>
  <c r="S27" i="3" l="1"/>
  <c r="R27" i="3"/>
  <c r="Q27" i="3"/>
  <c r="P27" i="3"/>
  <c r="O27" i="3"/>
  <c r="B64" i="3" l="1"/>
  <c r="B224" i="3" l="1"/>
  <c r="B368" i="3" l="1"/>
  <c r="G354" i="3"/>
  <c r="D33" i="5" s="1"/>
  <c r="AS33" i="5" s="1"/>
  <c r="E33" i="5" s="1"/>
  <c r="D354" i="3"/>
  <c r="C33" i="5" s="1"/>
  <c r="B352" i="3"/>
  <c r="G338" i="3"/>
  <c r="D32" i="5" s="1"/>
  <c r="AS32" i="5" s="1"/>
  <c r="E32" i="5" s="1"/>
  <c r="D338" i="3"/>
  <c r="C32" i="5" s="1"/>
  <c r="B336" i="3"/>
  <c r="I32" i="5" l="1"/>
  <c r="H32" i="5"/>
  <c r="H33" i="5"/>
  <c r="I33" i="5"/>
  <c r="G322" i="3"/>
  <c r="D31" i="5" s="1"/>
  <c r="AS31" i="5" s="1"/>
  <c r="E31" i="5" s="1"/>
  <c r="D322" i="3"/>
  <c r="C31" i="5" s="1"/>
  <c r="B320" i="3"/>
  <c r="G306" i="3"/>
  <c r="D30" i="5" s="1"/>
  <c r="AS30" i="5" s="1"/>
  <c r="E30" i="5" s="1"/>
  <c r="D306" i="3"/>
  <c r="C30" i="5" s="1"/>
  <c r="B304" i="3"/>
  <c r="G290" i="3"/>
  <c r="D29" i="5" s="1"/>
  <c r="AS29" i="5" s="1"/>
  <c r="E29" i="5" s="1"/>
  <c r="D290" i="3"/>
  <c r="C29" i="5" s="1"/>
  <c r="B288" i="3"/>
  <c r="G274" i="3"/>
  <c r="D28" i="5" s="1"/>
  <c r="AS28" i="5" s="1"/>
  <c r="E28" i="5" s="1"/>
  <c r="D274" i="3"/>
  <c r="C28" i="5" s="1"/>
  <c r="B272" i="3"/>
  <c r="G258" i="3"/>
  <c r="D27" i="5" s="1"/>
  <c r="AS27" i="5" s="1"/>
  <c r="E27" i="5" s="1"/>
  <c r="D258" i="3"/>
  <c r="C27" i="5" s="1"/>
  <c r="B256" i="3"/>
  <c r="G242" i="3"/>
  <c r="D26" i="5" s="1"/>
  <c r="AS26" i="5" s="1"/>
  <c r="E26" i="5" s="1"/>
  <c r="D242" i="3"/>
  <c r="C26" i="5" s="1"/>
  <c r="B240" i="3"/>
  <c r="G226" i="3"/>
  <c r="D25" i="5" s="1"/>
  <c r="AS25" i="5" s="1"/>
  <c r="E25" i="5" s="1"/>
  <c r="D226" i="3"/>
  <c r="C25" i="5" s="1"/>
  <c r="G210" i="3"/>
  <c r="D24" i="5" s="1"/>
  <c r="AS24" i="5" s="1"/>
  <c r="E24" i="5" s="1"/>
  <c r="D210" i="3"/>
  <c r="C24" i="5" s="1"/>
  <c r="B208" i="3"/>
  <c r="G194" i="3"/>
  <c r="D23" i="5" s="1"/>
  <c r="AS23" i="5" s="1"/>
  <c r="E23" i="5" s="1"/>
  <c r="D194" i="3"/>
  <c r="C23" i="5" s="1"/>
  <c r="B192" i="3"/>
  <c r="G178" i="3"/>
  <c r="D22" i="5" s="1"/>
  <c r="AS22" i="5" s="1"/>
  <c r="E22" i="5" s="1"/>
  <c r="D178" i="3"/>
  <c r="C22" i="5" s="1"/>
  <c r="B176" i="3"/>
  <c r="G162" i="3"/>
  <c r="D21" i="5" s="1"/>
  <c r="AS21" i="5" s="1"/>
  <c r="E21" i="5" s="1"/>
  <c r="D162" i="3"/>
  <c r="C21" i="5" s="1"/>
  <c r="I31" i="5" l="1"/>
  <c r="H31" i="5"/>
  <c r="I26" i="5"/>
  <c r="H26" i="5"/>
  <c r="I21" i="5"/>
  <c r="H21" i="5"/>
  <c r="H24" i="5"/>
  <c r="I24" i="5"/>
  <c r="I27" i="5"/>
  <c r="H27" i="5"/>
  <c r="I30" i="5"/>
  <c r="H30" i="5"/>
  <c r="I22" i="5"/>
  <c r="H22" i="5"/>
  <c r="H25" i="5"/>
  <c r="I25" i="5"/>
  <c r="I28" i="5"/>
  <c r="H28" i="5"/>
  <c r="H29" i="5"/>
  <c r="I29" i="5"/>
  <c r="I23" i="5"/>
  <c r="H23" i="5"/>
  <c r="X35" i="4"/>
  <c r="X34" i="4"/>
  <c r="X33" i="4"/>
  <c r="X32" i="4"/>
  <c r="X31" i="4"/>
  <c r="X30" i="4"/>
  <c r="X29" i="4"/>
  <c r="X28" i="4"/>
  <c r="X27" i="4"/>
  <c r="X26" i="4"/>
  <c r="X25" i="4"/>
  <c r="X24" i="4"/>
  <c r="X23" i="4"/>
  <c r="B196" i="2"/>
  <c r="AW191" i="2"/>
  <c r="AV191" i="2"/>
  <c r="AU191" i="2"/>
  <c r="AT191" i="2"/>
  <c r="AS191" i="2"/>
  <c r="AW190" i="2"/>
  <c r="AV190" i="2"/>
  <c r="AU190" i="2"/>
  <c r="AT190" i="2"/>
  <c r="AS190" i="2"/>
  <c r="I192" i="2"/>
  <c r="H192" i="2"/>
  <c r="G192" i="2"/>
  <c r="F192" i="2"/>
  <c r="C190" i="2"/>
  <c r="B187" i="2"/>
  <c r="AW182" i="2"/>
  <c r="AV182" i="2"/>
  <c r="AU182" i="2"/>
  <c r="AT182" i="2"/>
  <c r="AS182" i="2"/>
  <c r="AW181" i="2"/>
  <c r="AV181" i="2"/>
  <c r="AU181" i="2"/>
  <c r="AT181" i="2"/>
  <c r="AS181" i="2"/>
  <c r="I183" i="2"/>
  <c r="H183" i="2"/>
  <c r="G183" i="2"/>
  <c r="F183" i="2"/>
  <c r="C181" i="2"/>
  <c r="B178" i="2"/>
  <c r="AW173" i="2"/>
  <c r="AV173" i="2"/>
  <c r="AU173" i="2"/>
  <c r="AT173" i="2"/>
  <c r="AS173" i="2"/>
  <c r="AW172" i="2"/>
  <c r="AV172" i="2"/>
  <c r="AU172" i="2"/>
  <c r="AT172" i="2"/>
  <c r="AS172" i="2"/>
  <c r="I174" i="2"/>
  <c r="H174" i="2"/>
  <c r="G174" i="2"/>
  <c r="F174" i="2"/>
  <c r="C172" i="2"/>
  <c r="AW164" i="2"/>
  <c r="AV164" i="2"/>
  <c r="AU164" i="2"/>
  <c r="AT164" i="2"/>
  <c r="AS164" i="2"/>
  <c r="AW163" i="2"/>
  <c r="AV163" i="2"/>
  <c r="AU163" i="2"/>
  <c r="AT163" i="2"/>
  <c r="AS163" i="2"/>
  <c r="I165" i="2"/>
  <c r="H165" i="2"/>
  <c r="G165" i="2"/>
  <c r="F165" i="2"/>
  <c r="B169" i="2"/>
  <c r="C163" i="2"/>
  <c r="B160" i="2"/>
  <c r="AW155" i="2"/>
  <c r="AV155" i="2"/>
  <c r="AU155" i="2"/>
  <c r="AT155" i="2"/>
  <c r="AS155" i="2"/>
  <c r="AW154" i="2"/>
  <c r="AV154" i="2"/>
  <c r="AU154" i="2"/>
  <c r="AT154" i="2"/>
  <c r="AS154" i="2"/>
  <c r="I156" i="2"/>
  <c r="H156" i="2"/>
  <c r="G156" i="2"/>
  <c r="F156" i="2"/>
  <c r="C154" i="2"/>
  <c r="B151" i="2"/>
  <c r="AW146" i="2"/>
  <c r="AV146" i="2"/>
  <c r="AU146" i="2"/>
  <c r="AT146" i="2"/>
  <c r="AS146" i="2"/>
  <c r="AW145" i="2"/>
  <c r="AV145" i="2"/>
  <c r="AU145" i="2"/>
  <c r="AT145" i="2"/>
  <c r="AS145" i="2"/>
  <c r="I147" i="2"/>
  <c r="H147" i="2"/>
  <c r="G147" i="2"/>
  <c r="F147" i="2"/>
  <c r="C145" i="2"/>
  <c r="B142" i="2"/>
  <c r="AW137" i="2"/>
  <c r="AV137" i="2"/>
  <c r="AU137" i="2"/>
  <c r="AT137" i="2"/>
  <c r="AS137" i="2"/>
  <c r="AW136" i="2"/>
  <c r="AV136" i="2"/>
  <c r="AU136" i="2"/>
  <c r="AT136" i="2"/>
  <c r="AS136" i="2"/>
  <c r="I138" i="2"/>
  <c r="H138" i="2"/>
  <c r="G138" i="2"/>
  <c r="F138" i="2"/>
  <c r="C136" i="2"/>
  <c r="AW128" i="2"/>
  <c r="AV128" i="2"/>
  <c r="AU128" i="2"/>
  <c r="AT128" i="2"/>
  <c r="AS128" i="2"/>
  <c r="AW127" i="2"/>
  <c r="AV127" i="2"/>
  <c r="AU127" i="2"/>
  <c r="AT127" i="2"/>
  <c r="AS127" i="2"/>
  <c r="I129" i="2"/>
  <c r="H129" i="2"/>
  <c r="G129" i="2"/>
  <c r="F129" i="2"/>
  <c r="B133" i="2"/>
  <c r="C127" i="2"/>
  <c r="B124" i="2"/>
  <c r="AW119" i="2"/>
  <c r="AV119" i="2"/>
  <c r="AU119" i="2"/>
  <c r="AT119" i="2"/>
  <c r="AS119" i="2"/>
  <c r="AW118" i="2"/>
  <c r="AV118" i="2"/>
  <c r="AU118" i="2"/>
  <c r="AT118" i="2"/>
  <c r="AS118" i="2"/>
  <c r="AW110" i="2"/>
  <c r="AV110" i="2"/>
  <c r="AU110" i="2"/>
  <c r="AT110" i="2"/>
  <c r="AS110" i="2"/>
  <c r="I120" i="2"/>
  <c r="H120" i="2"/>
  <c r="G120" i="2"/>
  <c r="F120" i="2"/>
  <c r="C118" i="2"/>
  <c r="B115" i="2"/>
  <c r="AW109" i="2"/>
  <c r="AV109" i="2"/>
  <c r="AU109" i="2"/>
  <c r="AT109" i="2"/>
  <c r="AS109" i="2"/>
  <c r="I111" i="2"/>
  <c r="H111" i="2"/>
  <c r="G111" i="2"/>
  <c r="F111" i="2"/>
  <c r="C109" i="2"/>
  <c r="B106" i="2"/>
  <c r="AW101" i="2"/>
  <c r="AV101" i="2"/>
  <c r="AU101" i="2"/>
  <c r="AT101" i="2"/>
  <c r="AS101" i="2"/>
  <c r="AW100" i="2"/>
  <c r="AV100" i="2"/>
  <c r="AU100" i="2"/>
  <c r="AT100" i="2"/>
  <c r="AS100" i="2"/>
  <c r="I102" i="2"/>
  <c r="H102" i="2"/>
  <c r="G102" i="2"/>
  <c r="F102" i="2"/>
  <c r="C100" i="2"/>
  <c r="B97" i="2"/>
  <c r="AW92" i="2"/>
  <c r="AV92" i="2"/>
  <c r="AU92" i="2"/>
  <c r="AT92" i="2"/>
  <c r="AS92" i="2"/>
  <c r="AW91" i="2"/>
  <c r="AV91" i="2"/>
  <c r="AU91" i="2"/>
  <c r="AT91" i="2"/>
  <c r="AS91" i="2"/>
  <c r="I93" i="2"/>
  <c r="H93" i="2"/>
  <c r="G93" i="2"/>
  <c r="F93" i="2"/>
  <c r="C91" i="2"/>
  <c r="B88" i="2"/>
  <c r="AW83" i="2"/>
  <c r="AV83" i="2"/>
  <c r="AU83" i="2"/>
  <c r="AT83" i="2"/>
  <c r="AS83" i="2"/>
  <c r="AW82" i="2"/>
  <c r="AV82" i="2"/>
  <c r="AU82" i="2"/>
  <c r="AT82" i="2"/>
  <c r="AS82" i="2"/>
  <c r="I84" i="2"/>
  <c r="H84" i="2"/>
  <c r="G84" i="2"/>
  <c r="F84" i="2"/>
  <c r="I75" i="2"/>
  <c r="H75" i="2"/>
  <c r="G75" i="2"/>
  <c r="F75" i="2"/>
  <c r="C82" i="2"/>
  <c r="B79" i="2"/>
  <c r="H355" i="1"/>
  <c r="E356" i="1"/>
  <c r="B371" i="1"/>
  <c r="E355" i="1"/>
  <c r="L356" i="1" s="1"/>
  <c r="H370" i="1"/>
  <c r="G370" i="1"/>
  <c r="F370" i="1"/>
  <c r="E370" i="1"/>
  <c r="I369" i="1"/>
  <c r="I368" i="1"/>
  <c r="C368" i="1"/>
  <c r="K368" i="1" s="1"/>
  <c r="I367" i="1"/>
  <c r="C367" i="1"/>
  <c r="K367" i="1" s="1"/>
  <c r="I366" i="1"/>
  <c r="I365" i="1"/>
  <c r="I364" i="1"/>
  <c r="I363" i="1"/>
  <c r="I362" i="1"/>
  <c r="I361" i="1"/>
  <c r="I360" i="1"/>
  <c r="I359" i="1"/>
  <c r="H337" i="1"/>
  <c r="E338" i="1"/>
  <c r="E337" i="1"/>
  <c r="L338" i="1" s="1"/>
  <c r="B353" i="1"/>
  <c r="H352" i="1"/>
  <c r="G352" i="1"/>
  <c r="F352" i="1"/>
  <c r="E352" i="1"/>
  <c r="I351" i="1"/>
  <c r="I350" i="1"/>
  <c r="C350" i="1"/>
  <c r="K350" i="1" s="1"/>
  <c r="I349" i="1"/>
  <c r="C349" i="1"/>
  <c r="K349" i="1" s="1"/>
  <c r="I348" i="1"/>
  <c r="I347" i="1"/>
  <c r="I346" i="1"/>
  <c r="I345" i="1"/>
  <c r="I344" i="1"/>
  <c r="I343" i="1"/>
  <c r="I342" i="1"/>
  <c r="I341" i="1"/>
  <c r="H319" i="1"/>
  <c r="E320" i="1"/>
  <c r="E319" i="1"/>
  <c r="L320" i="1" s="1"/>
  <c r="B335" i="1"/>
  <c r="H334" i="1"/>
  <c r="G334" i="1"/>
  <c r="F334" i="1"/>
  <c r="E334" i="1"/>
  <c r="I333" i="1"/>
  <c r="I332" i="1"/>
  <c r="C332" i="1"/>
  <c r="K332" i="1" s="1"/>
  <c r="I331" i="1"/>
  <c r="C331" i="1"/>
  <c r="K331" i="1" s="1"/>
  <c r="I330" i="1"/>
  <c r="I329" i="1"/>
  <c r="I328" i="1"/>
  <c r="I327" i="1"/>
  <c r="I326" i="1"/>
  <c r="I325" i="1"/>
  <c r="I324" i="1"/>
  <c r="I323" i="1"/>
  <c r="C314" i="1"/>
  <c r="C313" i="1"/>
  <c r="C296" i="1"/>
  <c r="C295" i="1"/>
  <c r="C278" i="1"/>
  <c r="C277" i="1"/>
  <c r="C260" i="1"/>
  <c r="C259" i="1"/>
  <c r="C242" i="1"/>
  <c r="C241" i="1"/>
  <c r="C224" i="1"/>
  <c r="C223" i="1"/>
  <c r="C206" i="1"/>
  <c r="C205" i="1"/>
  <c r="C188" i="1"/>
  <c r="C187" i="1"/>
  <c r="C170" i="1"/>
  <c r="C169" i="1"/>
  <c r="C152" i="1"/>
  <c r="C151" i="1"/>
  <c r="C134" i="1"/>
  <c r="C133" i="1"/>
  <c r="C116" i="1"/>
  <c r="C115" i="1"/>
  <c r="C98" i="1"/>
  <c r="C97" i="1"/>
  <c r="C80" i="1"/>
  <c r="C79" i="1"/>
  <c r="C62" i="1"/>
  <c r="C61" i="1"/>
  <c r="C44" i="1"/>
  <c r="C43" i="1"/>
  <c r="C25" i="1"/>
  <c r="C26" i="1"/>
  <c r="I352" i="1" l="1"/>
  <c r="J111" i="2"/>
  <c r="AU192" i="2"/>
  <c r="AU193" i="2" s="1"/>
  <c r="AV183" i="2"/>
  <c r="AV184" i="2" s="1"/>
  <c r="I370" i="1"/>
  <c r="O363" i="1" s="1"/>
  <c r="I334" i="1"/>
  <c r="AS93" i="2"/>
  <c r="AS94" i="2" s="1"/>
  <c r="AT102" i="2"/>
  <c r="AT103" i="2" s="1"/>
  <c r="AU111" i="2"/>
  <c r="AU112" i="2" s="1"/>
  <c r="AS120" i="2"/>
  <c r="AS121" i="2" s="1"/>
  <c r="AS122" i="2" s="1"/>
  <c r="AU120" i="2"/>
  <c r="G122" i="2" s="1"/>
  <c r="AW120" i="2"/>
  <c r="AW121" i="2" s="1"/>
  <c r="AT138" i="2"/>
  <c r="AT139" i="2" s="1"/>
  <c r="AT147" i="2"/>
  <c r="AT148" i="2" s="1"/>
  <c r="AS156" i="2"/>
  <c r="AS157" i="2" s="1"/>
  <c r="AS165" i="2"/>
  <c r="AS166" i="2" s="1"/>
  <c r="AT174" i="2"/>
  <c r="AT175" i="2" s="1"/>
  <c r="AS183" i="2"/>
  <c r="AS184" i="2" s="1"/>
  <c r="AU183" i="2"/>
  <c r="AU184" i="2" s="1"/>
  <c r="AW183" i="2"/>
  <c r="AW184" i="2" s="1"/>
  <c r="AS84" i="2"/>
  <c r="E86" i="2" s="1"/>
  <c r="AT111" i="2"/>
  <c r="AT112" i="2" s="1"/>
  <c r="AT113" i="2" s="1"/>
  <c r="AT120" i="2"/>
  <c r="F122" i="2" s="1"/>
  <c r="AS129" i="2"/>
  <c r="AS130" i="2" s="1"/>
  <c r="AS131" i="2" s="1"/>
  <c r="J84" i="2"/>
  <c r="J120" i="2"/>
  <c r="J147" i="2"/>
  <c r="J183" i="2"/>
  <c r="AV84" i="2"/>
  <c r="AV85" i="2" s="1"/>
  <c r="J129" i="2"/>
  <c r="AU156" i="2"/>
  <c r="AU157" i="2" s="1"/>
  <c r="AT165" i="2"/>
  <c r="AT166" i="2" s="1"/>
  <c r="AW174" i="2"/>
  <c r="AW175" i="2" s="1"/>
  <c r="J192" i="2"/>
  <c r="AV192" i="2"/>
  <c r="AV193" i="2" s="1"/>
  <c r="AU84" i="2"/>
  <c r="AU85" i="2" s="1"/>
  <c r="AU86" i="2" s="1"/>
  <c r="AW84" i="2"/>
  <c r="AW85" i="2" s="1"/>
  <c r="AT84" i="2"/>
  <c r="AT85" i="2" s="1"/>
  <c r="J93" i="2"/>
  <c r="AT93" i="2"/>
  <c r="AT94" i="2" s="1"/>
  <c r="AT95" i="2" s="1"/>
  <c r="J102" i="2"/>
  <c r="AS102" i="2"/>
  <c r="AS103" i="2" s="1"/>
  <c r="AS104" i="2" s="1"/>
  <c r="AV120" i="2"/>
  <c r="J138" i="2"/>
  <c r="AS138" i="2"/>
  <c r="AS139" i="2" s="1"/>
  <c r="AS147" i="2"/>
  <c r="AS148" i="2" s="1"/>
  <c r="J156" i="2"/>
  <c r="AT156" i="2"/>
  <c r="AT157" i="2" s="1"/>
  <c r="AV156" i="2"/>
  <c r="J165" i="2"/>
  <c r="AW165" i="2"/>
  <c r="AW166" i="2" s="1"/>
  <c r="AW167" i="2" s="1"/>
  <c r="J174" i="2"/>
  <c r="AS174" i="2"/>
  <c r="AS175" i="2" s="1"/>
  <c r="AS176" i="2" s="1"/>
  <c r="AT192" i="2"/>
  <c r="AT193" i="2" s="1"/>
  <c r="AU122" i="2"/>
  <c r="AW156" i="2"/>
  <c r="AT183" i="2"/>
  <c r="AT184" i="2" s="1"/>
  <c r="AS192" i="2"/>
  <c r="AS193" i="2" s="1"/>
  <c r="AW192" i="2"/>
  <c r="I194" i="2" s="1"/>
  <c r="AS194" i="2"/>
  <c r="AU194" i="2"/>
  <c r="G194" i="2"/>
  <c r="AT194" i="2"/>
  <c r="AV194" i="2"/>
  <c r="AT185" i="2"/>
  <c r="AS185" i="2"/>
  <c r="AU185" i="2"/>
  <c r="AW185" i="2"/>
  <c r="H185" i="2"/>
  <c r="AV185" i="2"/>
  <c r="AV174" i="2"/>
  <c r="AV175" i="2" s="1"/>
  <c r="AV176" i="2" s="1"/>
  <c r="AU174" i="2"/>
  <c r="AU175" i="2" s="1"/>
  <c r="AT176" i="2"/>
  <c r="AU176" i="2"/>
  <c r="AW176" i="2"/>
  <c r="AV165" i="2"/>
  <c r="AV166" i="2" s="1"/>
  <c r="AV167" i="2" s="1"/>
  <c r="AT167" i="2"/>
  <c r="AS167" i="2"/>
  <c r="AU165" i="2"/>
  <c r="AU166" i="2" s="1"/>
  <c r="AU167" i="2" s="1"/>
  <c r="H167" i="2"/>
  <c r="E167" i="2"/>
  <c r="AU158" i="2"/>
  <c r="AS158" i="2"/>
  <c r="AT158" i="2"/>
  <c r="AW147" i="2"/>
  <c r="AV147" i="2"/>
  <c r="AU147" i="2"/>
  <c r="AU148" i="2" s="1"/>
  <c r="AU149" i="2" s="1"/>
  <c r="AS149" i="2"/>
  <c r="E149" i="2"/>
  <c r="AT149" i="2"/>
  <c r="F149" i="2"/>
  <c r="AT140" i="2"/>
  <c r="AS140" i="2"/>
  <c r="AU138" i="2"/>
  <c r="AV138" i="2"/>
  <c r="AW138" i="2"/>
  <c r="F140" i="2"/>
  <c r="AV129" i="2"/>
  <c r="AW129" i="2"/>
  <c r="I131" i="2" s="1"/>
  <c r="AT129" i="2"/>
  <c r="F131" i="2" s="1"/>
  <c r="AU129" i="2"/>
  <c r="AT122" i="2"/>
  <c r="AW122" i="2"/>
  <c r="AV111" i="2"/>
  <c r="AV112" i="2" s="1"/>
  <c r="AV113" i="2" s="1"/>
  <c r="AS111" i="2"/>
  <c r="AS112" i="2" s="1"/>
  <c r="AS113" i="2"/>
  <c r="AW111" i="2"/>
  <c r="AU113" i="2"/>
  <c r="AT104" i="2"/>
  <c r="AU102" i="2"/>
  <c r="AV102" i="2"/>
  <c r="AW102" i="2"/>
  <c r="AU93" i="2"/>
  <c r="AV93" i="2"/>
  <c r="AV94" i="2" s="1"/>
  <c r="AW93" i="2"/>
  <c r="AV95" i="2"/>
  <c r="AS95" i="2"/>
  <c r="AT86" i="2"/>
  <c r="AV86" i="2"/>
  <c r="H86" i="2"/>
  <c r="AW86" i="2"/>
  <c r="M340" i="1"/>
  <c r="F34" i="4" s="1"/>
  <c r="N340" i="1"/>
  <c r="N351" i="1" s="1"/>
  <c r="M358" i="1"/>
  <c r="F35" i="4" s="1"/>
  <c r="N358" i="1"/>
  <c r="N322" i="1"/>
  <c r="O322" i="1"/>
  <c r="M322" i="1"/>
  <c r="B317" i="1"/>
  <c r="H301" i="1"/>
  <c r="E302" i="1"/>
  <c r="E301" i="1"/>
  <c r="L302" i="1" s="1"/>
  <c r="H316" i="1"/>
  <c r="G316" i="1"/>
  <c r="F316" i="1"/>
  <c r="E316" i="1"/>
  <c r="I315" i="1"/>
  <c r="N304" i="1" s="1"/>
  <c r="K314" i="1"/>
  <c r="I314" i="1"/>
  <c r="K313" i="1"/>
  <c r="I313" i="1"/>
  <c r="I312" i="1"/>
  <c r="I311" i="1"/>
  <c r="I310" i="1"/>
  <c r="I309" i="1"/>
  <c r="I308" i="1"/>
  <c r="I307" i="1"/>
  <c r="I306" i="1"/>
  <c r="I305" i="1"/>
  <c r="H283" i="1"/>
  <c r="E284" i="1"/>
  <c r="E283" i="1"/>
  <c r="L284" i="1" s="1"/>
  <c r="B299" i="1"/>
  <c r="H298" i="1"/>
  <c r="G298" i="1"/>
  <c r="F298" i="1"/>
  <c r="E298" i="1"/>
  <c r="I297" i="1"/>
  <c r="K296" i="1"/>
  <c r="I296" i="1"/>
  <c r="K295" i="1"/>
  <c r="I295" i="1"/>
  <c r="I294" i="1"/>
  <c r="I293" i="1"/>
  <c r="I292" i="1"/>
  <c r="I291" i="1"/>
  <c r="I290" i="1"/>
  <c r="I289" i="1"/>
  <c r="I288" i="1"/>
  <c r="I287" i="1"/>
  <c r="H265" i="1"/>
  <c r="E266" i="1"/>
  <c r="E265" i="1"/>
  <c r="L266" i="1" s="1"/>
  <c r="B281" i="1"/>
  <c r="H280" i="1"/>
  <c r="G280" i="1"/>
  <c r="F280" i="1"/>
  <c r="E280" i="1"/>
  <c r="I279" i="1"/>
  <c r="K278" i="1"/>
  <c r="I278" i="1"/>
  <c r="K277" i="1"/>
  <c r="I277" i="1"/>
  <c r="I276" i="1"/>
  <c r="I275" i="1"/>
  <c r="I274" i="1"/>
  <c r="I273" i="1"/>
  <c r="I272" i="1"/>
  <c r="I271" i="1"/>
  <c r="I270" i="1"/>
  <c r="I269" i="1"/>
  <c r="H247" i="1"/>
  <c r="E248" i="1"/>
  <c r="E247" i="1"/>
  <c r="L248" i="1" s="1"/>
  <c r="B263" i="1"/>
  <c r="H262" i="1"/>
  <c r="G262" i="1"/>
  <c r="F262" i="1"/>
  <c r="E262" i="1"/>
  <c r="I261" i="1"/>
  <c r="K260" i="1"/>
  <c r="I260" i="1"/>
  <c r="K259" i="1"/>
  <c r="I259" i="1"/>
  <c r="I258" i="1"/>
  <c r="I257" i="1"/>
  <c r="I256" i="1"/>
  <c r="I255" i="1"/>
  <c r="I254" i="1"/>
  <c r="I253" i="1"/>
  <c r="I252" i="1"/>
  <c r="I251" i="1"/>
  <c r="I262" i="1" s="1"/>
  <c r="B245" i="1"/>
  <c r="H229" i="1"/>
  <c r="E230" i="1"/>
  <c r="E229" i="1"/>
  <c r="L230" i="1" s="1"/>
  <c r="B227" i="1"/>
  <c r="H244" i="1"/>
  <c r="G244" i="1"/>
  <c r="F244" i="1"/>
  <c r="E244" i="1"/>
  <c r="I243" i="1"/>
  <c r="K242" i="1"/>
  <c r="I242" i="1"/>
  <c r="K241" i="1"/>
  <c r="I241" i="1"/>
  <c r="I240" i="1"/>
  <c r="I239" i="1"/>
  <c r="I238" i="1"/>
  <c r="I237" i="1"/>
  <c r="I236" i="1"/>
  <c r="I235" i="1"/>
  <c r="I234" i="1"/>
  <c r="I233" i="1"/>
  <c r="I244" i="1" s="1"/>
  <c r="H211" i="1"/>
  <c r="E212" i="1"/>
  <c r="E211" i="1"/>
  <c r="L212" i="1" s="1"/>
  <c r="B209" i="1"/>
  <c r="H226" i="1"/>
  <c r="G226" i="1"/>
  <c r="F226" i="1"/>
  <c r="E226" i="1"/>
  <c r="I225" i="1"/>
  <c r="K224" i="1"/>
  <c r="I224" i="1"/>
  <c r="K223" i="1"/>
  <c r="I223" i="1"/>
  <c r="I222" i="1"/>
  <c r="I221" i="1"/>
  <c r="I220" i="1"/>
  <c r="I219" i="1"/>
  <c r="I218" i="1"/>
  <c r="I217" i="1"/>
  <c r="I216" i="1"/>
  <c r="I215" i="1"/>
  <c r="H193" i="1"/>
  <c r="E194" i="1"/>
  <c r="E193" i="1"/>
  <c r="L194" i="1" s="1"/>
  <c r="H208" i="1"/>
  <c r="G208" i="1"/>
  <c r="F208" i="1"/>
  <c r="E208" i="1"/>
  <c r="I207" i="1"/>
  <c r="K206" i="1"/>
  <c r="I206" i="1"/>
  <c r="K205" i="1"/>
  <c r="I205" i="1"/>
  <c r="I204" i="1"/>
  <c r="I203" i="1"/>
  <c r="I202" i="1"/>
  <c r="I201" i="1"/>
  <c r="I200" i="1"/>
  <c r="I199" i="1"/>
  <c r="I198" i="1"/>
  <c r="I197" i="1"/>
  <c r="H175" i="1"/>
  <c r="E176" i="1"/>
  <c r="E175" i="1"/>
  <c r="L176" i="1" s="1"/>
  <c r="B191" i="1"/>
  <c r="H190" i="1"/>
  <c r="G190" i="1"/>
  <c r="F190" i="1"/>
  <c r="E190" i="1"/>
  <c r="I189" i="1"/>
  <c r="N178" i="1" s="1"/>
  <c r="K188" i="1"/>
  <c r="I188" i="1"/>
  <c r="K187" i="1"/>
  <c r="I187" i="1"/>
  <c r="I186" i="1"/>
  <c r="I185" i="1"/>
  <c r="I184" i="1"/>
  <c r="I183" i="1"/>
  <c r="I182" i="1"/>
  <c r="I181" i="1"/>
  <c r="I180" i="1"/>
  <c r="I179" i="1"/>
  <c r="I190" i="1" s="1"/>
  <c r="H157" i="1"/>
  <c r="E158" i="1"/>
  <c r="E157" i="1"/>
  <c r="L158" i="1" s="1"/>
  <c r="B173" i="1"/>
  <c r="H172" i="1"/>
  <c r="G172" i="1"/>
  <c r="F172" i="1"/>
  <c r="E172" i="1"/>
  <c r="I171" i="1"/>
  <c r="K170" i="1"/>
  <c r="I170" i="1"/>
  <c r="K169" i="1"/>
  <c r="I169" i="1"/>
  <c r="I168" i="1"/>
  <c r="I167" i="1"/>
  <c r="I166" i="1"/>
  <c r="I165" i="1"/>
  <c r="I164" i="1"/>
  <c r="I163" i="1"/>
  <c r="I162" i="1"/>
  <c r="I161" i="1"/>
  <c r="I172" i="1" s="1"/>
  <c r="H139" i="1"/>
  <c r="E140" i="1"/>
  <c r="E139" i="1"/>
  <c r="L140" i="1" s="1"/>
  <c r="B155" i="1"/>
  <c r="H154" i="1"/>
  <c r="G154" i="1"/>
  <c r="F154" i="1"/>
  <c r="E154" i="1"/>
  <c r="I153" i="1"/>
  <c r="K152" i="1"/>
  <c r="I152" i="1"/>
  <c r="K151" i="1"/>
  <c r="I151" i="1"/>
  <c r="I150" i="1"/>
  <c r="I149" i="1"/>
  <c r="I148" i="1"/>
  <c r="I147" i="1"/>
  <c r="I146" i="1"/>
  <c r="I145" i="1"/>
  <c r="I144" i="1"/>
  <c r="I143" i="1"/>
  <c r="B137" i="1"/>
  <c r="I154" i="1" l="1"/>
  <c r="O148" i="1" s="1"/>
  <c r="R23" i="4" s="1"/>
  <c r="I208" i="1"/>
  <c r="I226" i="1"/>
  <c r="O222" i="1" s="1"/>
  <c r="T27" i="4" s="1"/>
  <c r="O361" i="1"/>
  <c r="O35" i="4" s="1"/>
  <c r="AS85" i="2"/>
  <c r="AS86" i="2" s="1"/>
  <c r="AX86" i="2" s="1"/>
  <c r="J85" i="2" s="1"/>
  <c r="K85" i="2" s="1"/>
  <c r="I176" i="2"/>
  <c r="E95" i="2"/>
  <c r="I316" i="1"/>
  <c r="O304" i="1" s="1"/>
  <c r="I298" i="1"/>
  <c r="O286" i="1" s="1"/>
  <c r="I280" i="1"/>
  <c r="O268" i="1" s="1"/>
  <c r="F194" i="2"/>
  <c r="AW193" i="2"/>
  <c r="AW194" i="2" s="1"/>
  <c r="H194" i="2"/>
  <c r="E194" i="2"/>
  <c r="AX194" i="2"/>
  <c r="J193" i="2" s="1"/>
  <c r="E195" i="2" s="1"/>
  <c r="G185" i="2"/>
  <c r="F185" i="2"/>
  <c r="E185" i="2"/>
  <c r="I185" i="2"/>
  <c r="AX185" i="2"/>
  <c r="J184" i="2" s="1"/>
  <c r="K184" i="2" s="1"/>
  <c r="F176" i="2"/>
  <c r="AX176" i="2"/>
  <c r="AX167" i="2"/>
  <c r="E158" i="2"/>
  <c r="F158" i="2"/>
  <c r="G158" i="2"/>
  <c r="E140" i="2"/>
  <c r="F113" i="2"/>
  <c r="I122" i="2"/>
  <c r="AT121" i="2"/>
  <c r="AU121" i="2"/>
  <c r="E122" i="2"/>
  <c r="G113" i="2"/>
  <c r="F104" i="2"/>
  <c r="F86" i="2"/>
  <c r="I86" i="2"/>
  <c r="O358" i="1"/>
  <c r="L35" i="4" s="1"/>
  <c r="O254" i="1"/>
  <c r="P29" i="4" s="1"/>
  <c r="O239" i="1"/>
  <c r="S28" i="4" s="1"/>
  <c r="N196" i="1"/>
  <c r="N207" i="1" s="1"/>
  <c r="O204" i="1"/>
  <c r="T26" i="4" s="1"/>
  <c r="O185" i="1"/>
  <c r="S25" i="4" s="1"/>
  <c r="O162" i="1"/>
  <c r="N24" i="4" s="1"/>
  <c r="F95" i="2"/>
  <c r="E104" i="2"/>
  <c r="E131" i="2"/>
  <c r="E176" i="2"/>
  <c r="G86" i="2"/>
  <c r="F167" i="2"/>
  <c r="I167" i="2"/>
  <c r="I32" i="4"/>
  <c r="D357" i="3"/>
  <c r="F33" i="5" s="1"/>
  <c r="D355" i="3"/>
  <c r="I25" i="4"/>
  <c r="D323" i="3"/>
  <c r="D325" i="3"/>
  <c r="F31" i="5" s="1"/>
  <c r="Q35" i="4"/>
  <c r="D362" i="3"/>
  <c r="I26" i="4"/>
  <c r="J34" i="4"/>
  <c r="L33" i="4"/>
  <c r="D329" i="3"/>
  <c r="M351" i="1"/>
  <c r="G34" i="4" s="1"/>
  <c r="I34" i="4"/>
  <c r="D339" i="3"/>
  <c r="D341" i="3"/>
  <c r="F32" i="5" s="1"/>
  <c r="O340" i="1"/>
  <c r="O349" i="1"/>
  <c r="U34" i="4" s="1"/>
  <c r="O342" i="1"/>
  <c r="N34" i="4" s="1"/>
  <c r="N369" i="1"/>
  <c r="N370" i="1" s="1"/>
  <c r="I35" i="4"/>
  <c r="O347" i="1"/>
  <c r="S34" i="4" s="1"/>
  <c r="O327" i="1"/>
  <c r="O344" i="1"/>
  <c r="P34" i="4" s="1"/>
  <c r="I104" i="2"/>
  <c r="AW103" i="2"/>
  <c r="AW104" i="2" s="1"/>
  <c r="AT130" i="2"/>
  <c r="AT131" i="2" s="1"/>
  <c r="H131" i="2"/>
  <c r="AV130" i="2"/>
  <c r="I140" i="2"/>
  <c r="AW139" i="2"/>
  <c r="G140" i="2"/>
  <c r="AU139" i="2"/>
  <c r="AU140" i="2" s="1"/>
  <c r="I158" i="2"/>
  <c r="AW157" i="2"/>
  <c r="AW158" i="2" s="1"/>
  <c r="H158" i="2"/>
  <c r="AV157" i="2"/>
  <c r="AV158" i="2" s="1"/>
  <c r="O366" i="1"/>
  <c r="T35" i="4" s="1"/>
  <c r="O368" i="1"/>
  <c r="V35" i="4" s="1"/>
  <c r="O364" i="1"/>
  <c r="R35" i="4" s="1"/>
  <c r="O350" i="1"/>
  <c r="V34" i="4" s="1"/>
  <c r="O332" i="1"/>
  <c r="V33" i="4" s="1"/>
  <c r="O341" i="1"/>
  <c r="M34" i="4" s="1"/>
  <c r="O331" i="1"/>
  <c r="U33" i="4" s="1"/>
  <c r="O324" i="1"/>
  <c r="N33" i="4" s="1"/>
  <c r="O169" i="1"/>
  <c r="U24" i="4" s="1"/>
  <c r="O205" i="1"/>
  <c r="U26" i="4" s="1"/>
  <c r="O242" i="1"/>
  <c r="V28" i="4" s="1"/>
  <c r="O259" i="1"/>
  <c r="U29" i="4" s="1"/>
  <c r="M333" i="1"/>
  <c r="G33" i="4" s="1"/>
  <c r="F33" i="4"/>
  <c r="N333" i="1"/>
  <c r="N334" i="1" s="1"/>
  <c r="I33" i="4"/>
  <c r="N352" i="1"/>
  <c r="O365" i="1"/>
  <c r="S35" i="4" s="1"/>
  <c r="O329" i="1"/>
  <c r="S33" i="4" s="1"/>
  <c r="O345" i="1"/>
  <c r="O362" i="1"/>
  <c r="P35" i="4" s="1"/>
  <c r="O326" i="1"/>
  <c r="P33" i="4" s="1"/>
  <c r="O343" i="1"/>
  <c r="O34" i="4" s="1"/>
  <c r="O325" i="1"/>
  <c r="O33" i="4" s="1"/>
  <c r="H95" i="2"/>
  <c r="AW94" i="2"/>
  <c r="AW95" i="2" s="1"/>
  <c r="AU94" i="2"/>
  <c r="AU95" i="2" s="1"/>
  <c r="AX95" i="2" s="1"/>
  <c r="AU130" i="2"/>
  <c r="AU131" i="2" s="1"/>
  <c r="AW130" i="2"/>
  <c r="AW131" i="2" s="1"/>
  <c r="H140" i="2"/>
  <c r="AV139" i="2"/>
  <c r="G149" i="2"/>
  <c r="G176" i="2"/>
  <c r="H122" i="2"/>
  <c r="AV121" i="2"/>
  <c r="AV122" i="2" s="1"/>
  <c r="O348" i="1"/>
  <c r="T34" i="4" s="1"/>
  <c r="O367" i="1"/>
  <c r="U35" i="4" s="1"/>
  <c r="O360" i="1"/>
  <c r="N35" i="4" s="1"/>
  <c r="O346" i="1"/>
  <c r="R34" i="4" s="1"/>
  <c r="O359" i="1"/>
  <c r="M35" i="4" s="1"/>
  <c r="O330" i="1"/>
  <c r="T33" i="4" s="1"/>
  <c r="O328" i="1"/>
  <c r="R33" i="4" s="1"/>
  <c r="O323" i="1"/>
  <c r="M33" i="4" s="1"/>
  <c r="H176" i="2"/>
  <c r="J175" i="2"/>
  <c r="E177" i="2" s="1"/>
  <c r="G167" i="2"/>
  <c r="J166" i="2"/>
  <c r="E168" i="2" s="1"/>
  <c r="I149" i="2"/>
  <c r="AW148" i="2"/>
  <c r="AW149" i="2" s="1"/>
  <c r="H149" i="2"/>
  <c r="AV148" i="2"/>
  <c r="AV149" i="2" s="1"/>
  <c r="AW140" i="2"/>
  <c r="AV140" i="2"/>
  <c r="AV131" i="2"/>
  <c r="G131" i="2"/>
  <c r="E113" i="2"/>
  <c r="AW112" i="2"/>
  <c r="AW113" i="2" s="1"/>
  <c r="H113" i="2"/>
  <c r="I113" i="2"/>
  <c r="AV103" i="2"/>
  <c r="AV104" i="2" s="1"/>
  <c r="AU103" i="2"/>
  <c r="AU104" i="2" s="1"/>
  <c r="H104" i="2"/>
  <c r="G104" i="2"/>
  <c r="I95" i="2"/>
  <c r="G95" i="2"/>
  <c r="M369" i="1"/>
  <c r="O152" i="1"/>
  <c r="V23" i="4" s="1"/>
  <c r="O235" i="1"/>
  <c r="O28" i="4" s="1"/>
  <c r="N142" i="1"/>
  <c r="O198" i="1"/>
  <c r="N26" i="4" s="1"/>
  <c r="O237" i="1"/>
  <c r="N286" i="1"/>
  <c r="O183" i="1"/>
  <c r="O252" i="1"/>
  <c r="N29" i="4" s="1"/>
  <c r="O147" i="1"/>
  <c r="O236" i="1"/>
  <c r="P28" i="4" s="1"/>
  <c r="O188" i="1"/>
  <c r="V25" i="4" s="1"/>
  <c r="N315" i="1"/>
  <c r="M304" i="1"/>
  <c r="D309" i="3" s="1"/>
  <c r="F30" i="5" s="1"/>
  <c r="M286" i="1"/>
  <c r="M268" i="1"/>
  <c r="N268" i="1"/>
  <c r="O224" i="1"/>
  <c r="V27" i="4" s="1"/>
  <c r="N250" i="1"/>
  <c r="M250" i="1"/>
  <c r="F29" i="4" s="1"/>
  <c r="N232" i="1"/>
  <c r="M232" i="1"/>
  <c r="N214" i="1"/>
  <c r="M214" i="1"/>
  <c r="F27" i="4" s="1"/>
  <c r="M196" i="1"/>
  <c r="D213" i="3" s="1"/>
  <c r="F24" i="5" s="1"/>
  <c r="N189" i="1"/>
  <c r="M178" i="1"/>
  <c r="D195" i="3" s="1"/>
  <c r="M160" i="1"/>
  <c r="F24" i="4" s="1"/>
  <c r="N160" i="1"/>
  <c r="M142" i="1"/>
  <c r="B119" i="1"/>
  <c r="B101" i="1"/>
  <c r="B83" i="1"/>
  <c r="B65" i="1"/>
  <c r="B47" i="1"/>
  <c r="B29" i="1"/>
  <c r="AX140" i="2" l="1"/>
  <c r="J139" i="2" s="1"/>
  <c r="AX131" i="2"/>
  <c r="O143" i="1"/>
  <c r="M23" i="4" s="1"/>
  <c r="O150" i="1"/>
  <c r="T23" i="4" s="1"/>
  <c r="O144" i="1"/>
  <c r="N23" i="4" s="1"/>
  <c r="O151" i="1"/>
  <c r="U23" i="4" s="1"/>
  <c r="AX158" i="2"/>
  <c r="J157" i="2" s="1"/>
  <c r="E159" i="2" s="1"/>
  <c r="AX149" i="2"/>
  <c r="AX122" i="2"/>
  <c r="J121" i="2" s="1"/>
  <c r="AX113" i="2"/>
  <c r="J112" i="2" s="1"/>
  <c r="AX104" i="2"/>
  <c r="J103" i="2" s="1"/>
  <c r="D361" i="3"/>
  <c r="D363" i="3" s="1"/>
  <c r="O257" i="1"/>
  <c r="S29" i="4" s="1"/>
  <c r="O260" i="1"/>
  <c r="V29" i="4" s="1"/>
  <c r="O253" i="1"/>
  <c r="O29" i="4" s="1"/>
  <c r="O256" i="1"/>
  <c r="R29" i="4" s="1"/>
  <c r="O250" i="1"/>
  <c r="L29" i="4" s="1"/>
  <c r="O255" i="1"/>
  <c r="D266" i="3" s="1"/>
  <c r="O251" i="1"/>
  <c r="M29" i="4" s="1"/>
  <c r="O258" i="1"/>
  <c r="T29" i="4" s="1"/>
  <c r="O232" i="1"/>
  <c r="L28" i="4" s="1"/>
  <c r="O240" i="1"/>
  <c r="T28" i="4" s="1"/>
  <c r="O238" i="1"/>
  <c r="R28" i="4" s="1"/>
  <c r="O234" i="1"/>
  <c r="N28" i="4" s="1"/>
  <c r="O241" i="1"/>
  <c r="U28" i="4" s="1"/>
  <c r="O233" i="1"/>
  <c r="M28" i="4" s="1"/>
  <c r="O217" i="1"/>
  <c r="O27" i="4" s="1"/>
  <c r="O216" i="1"/>
  <c r="N27" i="4" s="1"/>
  <c r="O214" i="1"/>
  <c r="D233" i="3" s="1"/>
  <c r="O221" i="1"/>
  <c r="S27" i="4" s="1"/>
  <c r="O220" i="1"/>
  <c r="R27" i="4" s="1"/>
  <c r="O215" i="1"/>
  <c r="M27" i="4" s="1"/>
  <c r="O219" i="1"/>
  <c r="Q27" i="4" s="1"/>
  <c r="O223" i="1"/>
  <c r="U27" i="4" s="1"/>
  <c r="O218" i="1"/>
  <c r="P27" i="4" s="1"/>
  <c r="O199" i="1"/>
  <c r="O26" i="4" s="1"/>
  <c r="O196" i="1"/>
  <c r="L26" i="4" s="1"/>
  <c r="O203" i="1"/>
  <c r="S26" i="4" s="1"/>
  <c r="O206" i="1"/>
  <c r="V26" i="4" s="1"/>
  <c r="O201" i="1"/>
  <c r="D218" i="3" s="1"/>
  <c r="O197" i="1"/>
  <c r="M26" i="4" s="1"/>
  <c r="O202" i="1"/>
  <c r="R26" i="4" s="1"/>
  <c r="O200" i="1"/>
  <c r="P26" i="4" s="1"/>
  <c r="O178" i="1"/>
  <c r="O186" i="1"/>
  <c r="T25" i="4" s="1"/>
  <c r="O182" i="1"/>
  <c r="P25" i="4" s="1"/>
  <c r="O184" i="1"/>
  <c r="R25" i="4" s="1"/>
  <c r="O180" i="1"/>
  <c r="N25" i="4" s="1"/>
  <c r="O181" i="1"/>
  <c r="O25" i="4" s="1"/>
  <c r="O187" i="1"/>
  <c r="U25" i="4" s="1"/>
  <c r="O179" i="1"/>
  <c r="M25" i="4" s="1"/>
  <c r="O163" i="1"/>
  <c r="O24" i="4" s="1"/>
  <c r="O164" i="1"/>
  <c r="P24" i="4" s="1"/>
  <c r="O167" i="1"/>
  <c r="S24" i="4" s="1"/>
  <c r="O166" i="1"/>
  <c r="R24" i="4" s="1"/>
  <c r="O160" i="1"/>
  <c r="D185" i="3" s="1"/>
  <c r="O165" i="1"/>
  <c r="D186" i="3" s="1"/>
  <c r="O161" i="1"/>
  <c r="M24" i="4" s="1"/>
  <c r="O168" i="1"/>
  <c r="T24" i="4" s="1"/>
  <c r="O170" i="1"/>
  <c r="V24" i="4" s="1"/>
  <c r="O142" i="1"/>
  <c r="L23" i="4" s="1"/>
  <c r="O149" i="1"/>
  <c r="S23" i="4" s="1"/>
  <c r="O145" i="1"/>
  <c r="O23" i="4" s="1"/>
  <c r="O146" i="1"/>
  <c r="P23" i="4" s="1"/>
  <c r="M171" i="1"/>
  <c r="G24" i="4" s="1"/>
  <c r="D307" i="3"/>
  <c r="E87" i="2"/>
  <c r="I87" i="2" s="1"/>
  <c r="M334" i="1"/>
  <c r="M352" i="1"/>
  <c r="D342" i="3"/>
  <c r="G32" i="5" s="1"/>
  <c r="D211" i="3"/>
  <c r="I30" i="4"/>
  <c r="D277" i="3"/>
  <c r="F28" i="5" s="1"/>
  <c r="D275" i="3"/>
  <c r="L25" i="4"/>
  <c r="D201" i="3"/>
  <c r="D291" i="3"/>
  <c r="D293" i="3"/>
  <c r="F29" i="5" s="1"/>
  <c r="O352" i="1"/>
  <c r="J33" i="4"/>
  <c r="D326" i="3"/>
  <c r="G31" i="5" s="1"/>
  <c r="L34" i="4"/>
  <c r="D345" i="3"/>
  <c r="L31" i="4"/>
  <c r="D297" i="3"/>
  <c r="L24" i="4"/>
  <c r="L30" i="4"/>
  <c r="D281" i="3"/>
  <c r="Q24" i="4"/>
  <c r="Q23" i="4"/>
  <c r="D170" i="3"/>
  <c r="L32" i="4"/>
  <c r="D313" i="3"/>
  <c r="O334" i="1"/>
  <c r="J35" i="4"/>
  <c r="D358" i="3"/>
  <c r="G33" i="5" s="1"/>
  <c r="F362" i="3"/>
  <c r="D197" i="3"/>
  <c r="F23" i="5" s="1"/>
  <c r="Q29" i="4"/>
  <c r="I23" i="4"/>
  <c r="D163" i="3"/>
  <c r="D165" i="3"/>
  <c r="F21" i="5" s="1"/>
  <c r="N153" i="1"/>
  <c r="J23" i="4" s="1"/>
  <c r="D243" i="3"/>
  <c r="D245" i="3"/>
  <c r="F26" i="5" s="1"/>
  <c r="I27" i="4"/>
  <c r="D229" i="3"/>
  <c r="F25" i="5" s="1"/>
  <c r="D227" i="3"/>
  <c r="D181" i="3"/>
  <c r="F22" i="5" s="1"/>
  <c r="D179" i="3"/>
  <c r="I29" i="4"/>
  <c r="D261" i="3"/>
  <c r="F27" i="5" s="1"/>
  <c r="D259" i="3"/>
  <c r="Q25" i="4"/>
  <c r="D202" i="3"/>
  <c r="Q28" i="4"/>
  <c r="D250" i="3"/>
  <c r="O370" i="1"/>
  <c r="Q34" i="4"/>
  <c r="D346" i="3"/>
  <c r="Q33" i="4"/>
  <c r="D330" i="3"/>
  <c r="D331" i="3" s="1"/>
  <c r="J94" i="2"/>
  <c r="E96" i="2" s="1"/>
  <c r="M207" i="1"/>
  <c r="G26" i="4" s="1"/>
  <c r="F26" i="4"/>
  <c r="N316" i="1"/>
  <c r="J32" i="4"/>
  <c r="O291" i="1"/>
  <c r="O287" i="1"/>
  <c r="M31" i="4" s="1"/>
  <c r="O273" i="1"/>
  <c r="O269" i="1"/>
  <c r="M30" i="4" s="1"/>
  <c r="O290" i="1"/>
  <c r="P31" i="4" s="1"/>
  <c r="O276" i="1"/>
  <c r="T30" i="4" s="1"/>
  <c r="O292" i="1"/>
  <c r="R31" i="4" s="1"/>
  <c r="O278" i="1"/>
  <c r="V30" i="4" s="1"/>
  <c r="O270" i="1"/>
  <c r="N30" i="4" s="1"/>
  <c r="M370" i="1"/>
  <c r="G35" i="4"/>
  <c r="O307" i="1"/>
  <c r="O32" i="4" s="1"/>
  <c r="O314" i="1"/>
  <c r="V32" i="4" s="1"/>
  <c r="O310" i="1"/>
  <c r="R32" i="4" s="1"/>
  <c r="J130" i="2"/>
  <c r="E132" i="2" s="1"/>
  <c r="I168" i="2"/>
  <c r="Y32" i="4"/>
  <c r="I177" i="2"/>
  <c r="Y33" i="4"/>
  <c r="O277" i="1"/>
  <c r="U30" i="4" s="1"/>
  <c r="O308" i="1"/>
  <c r="P32" i="4" s="1"/>
  <c r="O313" i="1"/>
  <c r="U32" i="4" s="1"/>
  <c r="O305" i="1"/>
  <c r="M32" i="4" s="1"/>
  <c r="M153" i="1"/>
  <c r="G23" i="4" s="1"/>
  <c r="F23" i="4"/>
  <c r="N190" i="1"/>
  <c r="J25" i="4"/>
  <c r="N171" i="1"/>
  <c r="I24" i="4"/>
  <c r="M189" i="1"/>
  <c r="G25" i="4" s="1"/>
  <c r="F25" i="4"/>
  <c r="N208" i="1"/>
  <c r="J26" i="4"/>
  <c r="M243" i="1"/>
  <c r="G28" i="4" s="1"/>
  <c r="F28" i="4"/>
  <c r="N243" i="1"/>
  <c r="I28" i="4"/>
  <c r="M279" i="1"/>
  <c r="G30" i="4" s="1"/>
  <c r="F30" i="4"/>
  <c r="M297" i="1"/>
  <c r="G31" i="4" s="1"/>
  <c r="F31" i="4"/>
  <c r="M315" i="1"/>
  <c r="G32" i="4" s="1"/>
  <c r="F32" i="4"/>
  <c r="O293" i="1"/>
  <c r="S31" i="4" s="1"/>
  <c r="O289" i="1"/>
  <c r="O31" i="4" s="1"/>
  <c r="O275" i="1"/>
  <c r="S30" i="4" s="1"/>
  <c r="O271" i="1"/>
  <c r="O30" i="4" s="1"/>
  <c r="O294" i="1"/>
  <c r="T31" i="4" s="1"/>
  <c r="N297" i="1"/>
  <c r="I31" i="4"/>
  <c r="O272" i="1"/>
  <c r="P30" i="4" s="1"/>
  <c r="O296" i="1"/>
  <c r="V31" i="4" s="1"/>
  <c r="O288" i="1"/>
  <c r="N31" i="4" s="1"/>
  <c r="O274" i="1"/>
  <c r="R30" i="4" s="1"/>
  <c r="O306" i="1"/>
  <c r="N32" i="4" s="1"/>
  <c r="O311" i="1"/>
  <c r="S32" i="4" s="1"/>
  <c r="I195" i="2"/>
  <c r="Y35" i="4"/>
  <c r="O295" i="1"/>
  <c r="U31" i="4" s="1"/>
  <c r="O309" i="1"/>
  <c r="O312" i="1"/>
  <c r="T32" i="4" s="1"/>
  <c r="K193" i="2"/>
  <c r="E186" i="2"/>
  <c r="K175" i="2"/>
  <c r="K166" i="2"/>
  <c r="K157" i="2"/>
  <c r="J148" i="2"/>
  <c r="E150" i="2" s="1"/>
  <c r="K130" i="2"/>
  <c r="N279" i="1"/>
  <c r="N261" i="1"/>
  <c r="M261" i="1"/>
  <c r="N225" i="1"/>
  <c r="M225" i="1"/>
  <c r="M154" i="1"/>
  <c r="X22" i="4"/>
  <c r="X21" i="4"/>
  <c r="X20" i="4"/>
  <c r="X19" i="4"/>
  <c r="X18" i="4"/>
  <c r="X17" i="4"/>
  <c r="X16" i="4"/>
  <c r="B160" i="3"/>
  <c r="G146" i="3"/>
  <c r="D20" i="5" s="1"/>
  <c r="AS20" i="5" s="1"/>
  <c r="E20" i="5" s="1"/>
  <c r="D146" i="3"/>
  <c r="C20" i="5" s="1"/>
  <c r="B144" i="3"/>
  <c r="G130" i="3"/>
  <c r="D19" i="5" s="1"/>
  <c r="AS19" i="5" s="1"/>
  <c r="E19" i="5" s="1"/>
  <c r="D130" i="3"/>
  <c r="C19" i="5" s="1"/>
  <c r="B128" i="3"/>
  <c r="G114" i="3"/>
  <c r="D18" i="5" s="1"/>
  <c r="AS18" i="5" s="1"/>
  <c r="E18" i="5" s="1"/>
  <c r="D114" i="3"/>
  <c r="C18" i="5" s="1"/>
  <c r="B112" i="3"/>
  <c r="G98" i="3"/>
  <c r="D17" i="5" s="1"/>
  <c r="AS17" i="5" s="1"/>
  <c r="E17" i="5" s="1"/>
  <c r="D98" i="3"/>
  <c r="C17" i="5" s="1"/>
  <c r="B96" i="3"/>
  <c r="G82" i="3"/>
  <c r="D16" i="5" s="1"/>
  <c r="AS16" i="5" s="1"/>
  <c r="E16" i="5" s="1"/>
  <c r="D82" i="3"/>
  <c r="C16" i="5" s="1"/>
  <c r="B80" i="3"/>
  <c r="G66" i="3"/>
  <c r="D15" i="5" s="1"/>
  <c r="G50" i="3"/>
  <c r="D14" i="5" s="1"/>
  <c r="D66" i="3"/>
  <c r="C15" i="5" s="1"/>
  <c r="J362" i="3"/>
  <c r="I362" i="3"/>
  <c r="H362" i="3"/>
  <c r="G362" i="3"/>
  <c r="Q23" i="3"/>
  <c r="P23" i="3"/>
  <c r="O23" i="3"/>
  <c r="S23" i="3"/>
  <c r="R23" i="3"/>
  <c r="D50" i="3"/>
  <c r="C14" i="5" s="1"/>
  <c r="M208" i="1" l="1"/>
  <c r="D230" i="3"/>
  <c r="G25" i="5" s="1"/>
  <c r="D262" i="3"/>
  <c r="G27" i="5" s="1"/>
  <c r="K139" i="2"/>
  <c r="E141" i="2"/>
  <c r="M172" i="1"/>
  <c r="N154" i="1"/>
  <c r="D169" i="3"/>
  <c r="H20" i="5"/>
  <c r="I20" i="5"/>
  <c r="I18" i="5"/>
  <c r="H18" i="5"/>
  <c r="I19" i="5"/>
  <c r="H19" i="5"/>
  <c r="I16" i="5"/>
  <c r="H16" i="5"/>
  <c r="I17" i="5"/>
  <c r="H17" i="5"/>
  <c r="K121" i="2"/>
  <c r="E123" i="2"/>
  <c r="Y27" i="4" s="1"/>
  <c r="K112" i="2"/>
  <c r="E114" i="2"/>
  <c r="I114" i="2" s="1"/>
  <c r="E105" i="2"/>
  <c r="K103" i="2"/>
  <c r="K94" i="2"/>
  <c r="Y23" i="4"/>
  <c r="O190" i="1"/>
  <c r="O262" i="1"/>
  <c r="D265" i="3"/>
  <c r="D249" i="3"/>
  <c r="O244" i="1"/>
  <c r="L27" i="4"/>
  <c r="D234" i="3"/>
  <c r="I234" i="3" s="1"/>
  <c r="O226" i="1"/>
  <c r="D217" i="3"/>
  <c r="Q26" i="4"/>
  <c r="O208" i="1"/>
  <c r="O172" i="1"/>
  <c r="O154" i="1"/>
  <c r="D310" i="3"/>
  <c r="G30" i="5" s="1"/>
  <c r="M244" i="1"/>
  <c r="M280" i="1"/>
  <c r="M316" i="1"/>
  <c r="Z35" i="4"/>
  <c r="E357" i="3"/>
  <c r="J357" i="3" s="1"/>
  <c r="Z33" i="4"/>
  <c r="E325" i="3"/>
  <c r="J325" i="3" s="1"/>
  <c r="Z32" i="4"/>
  <c r="E309" i="3"/>
  <c r="J309" i="3" s="1"/>
  <c r="Z23" i="4"/>
  <c r="E165" i="3"/>
  <c r="E169" i="3" s="1"/>
  <c r="G169" i="3" s="1"/>
  <c r="K362" i="3"/>
  <c r="L362" i="3" s="1"/>
  <c r="D278" i="3"/>
  <c r="G28" i="5" s="1"/>
  <c r="M190" i="1"/>
  <c r="O316" i="1"/>
  <c r="D246" i="3"/>
  <c r="G26" i="5" s="1"/>
  <c r="O280" i="1"/>
  <c r="Q30" i="4"/>
  <c r="D282" i="3"/>
  <c r="D283" i="3" s="1"/>
  <c r="J346" i="3"/>
  <c r="F346" i="3"/>
  <c r="I346" i="3"/>
  <c r="H346" i="3"/>
  <c r="G346" i="3"/>
  <c r="D171" i="3"/>
  <c r="D166" i="3"/>
  <c r="G21" i="5" s="1"/>
  <c r="H266" i="3"/>
  <c r="I266" i="3"/>
  <c r="G266" i="3"/>
  <c r="J266" i="3"/>
  <c r="F266" i="3"/>
  <c r="D198" i="3"/>
  <c r="G23" i="5" s="1"/>
  <c r="J218" i="3"/>
  <c r="F218" i="3"/>
  <c r="G218" i="3"/>
  <c r="I218" i="3"/>
  <c r="H218" i="3"/>
  <c r="D203" i="3"/>
  <c r="J170" i="3"/>
  <c r="F170" i="3"/>
  <c r="G170" i="3"/>
  <c r="I170" i="3"/>
  <c r="H170" i="3"/>
  <c r="D347" i="3"/>
  <c r="D251" i="3"/>
  <c r="O298" i="1"/>
  <c r="I202" i="3"/>
  <c r="F202" i="3"/>
  <c r="H202" i="3"/>
  <c r="J202" i="3"/>
  <c r="G202" i="3"/>
  <c r="J186" i="3"/>
  <c r="F186" i="3"/>
  <c r="I186" i="3"/>
  <c r="G186" i="3"/>
  <c r="H186" i="3"/>
  <c r="D219" i="3"/>
  <c r="F234" i="3"/>
  <c r="J24" i="4"/>
  <c r="D182" i="3"/>
  <c r="G22" i="5" s="1"/>
  <c r="J250" i="3"/>
  <c r="F250" i="3"/>
  <c r="I250" i="3"/>
  <c r="G250" i="3"/>
  <c r="H250" i="3"/>
  <c r="N172" i="1"/>
  <c r="M298" i="1"/>
  <c r="Q32" i="4"/>
  <c r="D314" i="3"/>
  <c r="D294" i="3"/>
  <c r="G29" i="5" s="1"/>
  <c r="Q31" i="4"/>
  <c r="D298" i="3"/>
  <c r="D299" i="3" s="1"/>
  <c r="G330" i="3"/>
  <c r="J330" i="3"/>
  <c r="F330" i="3"/>
  <c r="I330" i="3"/>
  <c r="H330" i="3"/>
  <c r="D214" i="3"/>
  <c r="G24" i="5" s="1"/>
  <c r="D267" i="3"/>
  <c r="D187" i="3"/>
  <c r="D34" i="5"/>
  <c r="M226" i="1"/>
  <c r="G27" i="4"/>
  <c r="M262" i="1"/>
  <c r="G29" i="4"/>
  <c r="I96" i="2"/>
  <c r="Y24" i="4"/>
  <c r="I132" i="2"/>
  <c r="Y28" i="4"/>
  <c r="I141" i="2"/>
  <c r="Y29" i="4"/>
  <c r="I150" i="2"/>
  <c r="Y30" i="4"/>
  <c r="I159" i="2"/>
  <c r="Y31" i="4"/>
  <c r="N298" i="1"/>
  <c r="J31" i="4"/>
  <c r="N226" i="1"/>
  <c r="J27" i="4"/>
  <c r="N262" i="1"/>
  <c r="J29" i="4"/>
  <c r="N280" i="1"/>
  <c r="J30" i="4"/>
  <c r="I105" i="2"/>
  <c r="Y25" i="4"/>
  <c r="I186" i="2"/>
  <c r="Y34" i="4"/>
  <c r="N244" i="1"/>
  <c r="J28" i="4"/>
  <c r="I123" i="2"/>
  <c r="K148" i="2"/>
  <c r="H121" i="1"/>
  <c r="E122" i="1"/>
  <c r="E121" i="1"/>
  <c r="L122" i="1" s="1"/>
  <c r="H136" i="1"/>
  <c r="G136" i="1"/>
  <c r="F136" i="1"/>
  <c r="E136" i="1"/>
  <c r="I135" i="1"/>
  <c r="K134" i="1"/>
  <c r="I134" i="1"/>
  <c r="K133" i="1"/>
  <c r="I133" i="1"/>
  <c r="I132" i="1"/>
  <c r="I131" i="1"/>
  <c r="I130" i="1"/>
  <c r="I129" i="1"/>
  <c r="I128" i="1"/>
  <c r="I127" i="1"/>
  <c r="I126" i="1"/>
  <c r="I125" i="1"/>
  <c r="AW74" i="2"/>
  <c r="AV74" i="2"/>
  <c r="AU74" i="2"/>
  <c r="AT74" i="2"/>
  <c r="AS74" i="2"/>
  <c r="I66" i="2"/>
  <c r="H66" i="2"/>
  <c r="G66" i="2"/>
  <c r="F66" i="2"/>
  <c r="C73" i="2"/>
  <c r="AS77" i="2"/>
  <c r="J75" i="2"/>
  <c r="AW73" i="2"/>
  <c r="AV73" i="2"/>
  <c r="AU73" i="2"/>
  <c r="AT73" i="2"/>
  <c r="AS73" i="2"/>
  <c r="I136" i="1" l="1"/>
  <c r="Y26" i="4"/>
  <c r="F165" i="3"/>
  <c r="AV75" i="2"/>
  <c r="H77" i="2" s="1"/>
  <c r="D235" i="3"/>
  <c r="J234" i="3"/>
  <c r="G234" i="3"/>
  <c r="H234" i="3"/>
  <c r="O124" i="1"/>
  <c r="Z26" i="4"/>
  <c r="E213" i="3"/>
  <c r="H165" i="3"/>
  <c r="F169" i="3"/>
  <c r="G165" i="3"/>
  <c r="I357" i="3"/>
  <c r="H169" i="3"/>
  <c r="Z27" i="4"/>
  <c r="E229" i="3"/>
  <c r="Z34" i="4"/>
  <c r="E341" i="3"/>
  <c r="E345" i="3" s="1"/>
  <c r="Z25" i="4"/>
  <c r="E197" i="3"/>
  <c r="Z31" i="4"/>
  <c r="E293" i="3"/>
  <c r="Z30" i="4"/>
  <c r="E277" i="3"/>
  <c r="Z29" i="4"/>
  <c r="E261" i="3"/>
  <c r="Z28" i="4"/>
  <c r="E245" i="3"/>
  <c r="Z24" i="4"/>
  <c r="E181" i="3"/>
  <c r="J165" i="3"/>
  <c r="I165" i="3"/>
  <c r="I169" i="3"/>
  <c r="J169" i="3"/>
  <c r="E313" i="3"/>
  <c r="G309" i="3"/>
  <c r="H309" i="3"/>
  <c r="F309" i="3"/>
  <c r="E329" i="3"/>
  <c r="I325" i="3"/>
  <c r="G325" i="3"/>
  <c r="H325" i="3"/>
  <c r="F325" i="3"/>
  <c r="E361" i="3"/>
  <c r="H357" i="3"/>
  <c r="G357" i="3"/>
  <c r="F357" i="3"/>
  <c r="I309" i="3"/>
  <c r="K266" i="3"/>
  <c r="L266" i="3" s="1"/>
  <c r="K250" i="3"/>
  <c r="L250" i="3" s="1"/>
  <c r="J314" i="3"/>
  <c r="F314" i="3"/>
  <c r="I314" i="3"/>
  <c r="G314" i="3"/>
  <c r="H314" i="3"/>
  <c r="K202" i="3"/>
  <c r="L202" i="3" s="1"/>
  <c r="K218" i="3"/>
  <c r="L218" i="3" s="1"/>
  <c r="H282" i="3"/>
  <c r="G282" i="3"/>
  <c r="J282" i="3"/>
  <c r="F282" i="3"/>
  <c r="I282" i="3"/>
  <c r="J298" i="3"/>
  <c r="F298" i="3"/>
  <c r="I298" i="3"/>
  <c r="H298" i="3"/>
  <c r="G298" i="3"/>
  <c r="K186" i="3"/>
  <c r="L186" i="3" s="1"/>
  <c r="K346" i="3"/>
  <c r="L346" i="3" s="1"/>
  <c r="K330" i="3"/>
  <c r="L330" i="3" s="1"/>
  <c r="D315" i="3"/>
  <c r="K170" i="3"/>
  <c r="L170" i="3" s="1"/>
  <c r="AU75" i="2"/>
  <c r="AU76" i="2" s="1"/>
  <c r="AU77" i="2" s="1"/>
  <c r="AT75" i="2"/>
  <c r="F77" i="2" s="1"/>
  <c r="M124" i="1"/>
  <c r="F22" i="4" s="1"/>
  <c r="N124" i="1"/>
  <c r="AW75" i="2"/>
  <c r="AW76" i="2" s="1"/>
  <c r="AW77" i="2" s="1"/>
  <c r="AS75" i="2"/>
  <c r="AW65" i="2"/>
  <c r="AV65" i="2"/>
  <c r="AU65" i="2"/>
  <c r="AT65" i="2"/>
  <c r="AS65" i="2"/>
  <c r="AS68" i="2"/>
  <c r="AW64" i="2"/>
  <c r="AV64" i="2"/>
  <c r="AU64" i="2"/>
  <c r="AT64" i="2"/>
  <c r="AS64" i="2"/>
  <c r="AS66" i="2" s="1"/>
  <c r="E68" i="2" s="1"/>
  <c r="AW56" i="2"/>
  <c r="AV56" i="2"/>
  <c r="AU56" i="2"/>
  <c r="AT56" i="2"/>
  <c r="AS56" i="2"/>
  <c r="AW55" i="2"/>
  <c r="AV55" i="2"/>
  <c r="AU55" i="2"/>
  <c r="AT55" i="2"/>
  <c r="AS55" i="2"/>
  <c r="I57" i="2"/>
  <c r="H57" i="2"/>
  <c r="G57" i="2"/>
  <c r="F57" i="2"/>
  <c r="AV76" i="2" l="1"/>
  <c r="AV77" i="2" s="1"/>
  <c r="K234" i="3"/>
  <c r="L234" i="3" s="1"/>
  <c r="E217" i="3"/>
  <c r="H213" i="3"/>
  <c r="F213" i="3"/>
  <c r="G213" i="3"/>
  <c r="I213" i="3"/>
  <c r="J213" i="3"/>
  <c r="AV57" i="2"/>
  <c r="AV58" i="2" s="1"/>
  <c r="K169" i="3"/>
  <c r="K172" i="3" s="1"/>
  <c r="L172" i="3" s="1"/>
  <c r="K165" i="3"/>
  <c r="L165" i="3" s="1"/>
  <c r="K309" i="3"/>
  <c r="L309" i="3" s="1"/>
  <c r="K357" i="3"/>
  <c r="L357" i="3" s="1"/>
  <c r="F361" i="3"/>
  <c r="H361" i="3"/>
  <c r="G361" i="3"/>
  <c r="I361" i="3"/>
  <c r="J361" i="3"/>
  <c r="E185" i="3"/>
  <c r="I181" i="3"/>
  <c r="J181" i="3"/>
  <c r="H181" i="3"/>
  <c r="G181" i="3"/>
  <c r="F181" i="3"/>
  <c r="E249" i="3"/>
  <c r="I245" i="3"/>
  <c r="J245" i="3"/>
  <c r="H245" i="3"/>
  <c r="F245" i="3"/>
  <c r="G245" i="3"/>
  <c r="E265" i="3"/>
  <c r="J261" i="3"/>
  <c r="I261" i="3"/>
  <c r="H261" i="3"/>
  <c r="F261" i="3"/>
  <c r="G261" i="3"/>
  <c r="E281" i="3"/>
  <c r="F277" i="3"/>
  <c r="H277" i="3"/>
  <c r="J277" i="3"/>
  <c r="I277" i="3"/>
  <c r="G277" i="3"/>
  <c r="E297" i="3"/>
  <c r="G293" i="3"/>
  <c r="F293" i="3"/>
  <c r="H293" i="3"/>
  <c r="J293" i="3"/>
  <c r="I293" i="3"/>
  <c r="E201" i="3"/>
  <c r="J197" i="3"/>
  <c r="H197" i="3"/>
  <c r="G197" i="3"/>
  <c r="F197" i="3"/>
  <c r="I197" i="3"/>
  <c r="H341" i="3"/>
  <c r="F341" i="3"/>
  <c r="G341" i="3"/>
  <c r="J341" i="3"/>
  <c r="I341" i="3"/>
  <c r="E233" i="3"/>
  <c r="G229" i="3"/>
  <c r="J229" i="3"/>
  <c r="I229" i="3"/>
  <c r="H229" i="3"/>
  <c r="F229" i="3"/>
  <c r="G77" i="2"/>
  <c r="K325" i="3"/>
  <c r="L325" i="3" s="1"/>
  <c r="G329" i="3"/>
  <c r="I329" i="3"/>
  <c r="H329" i="3"/>
  <c r="F329" i="3"/>
  <c r="J329" i="3"/>
  <c r="G313" i="3"/>
  <c r="J313" i="3"/>
  <c r="I313" i="3"/>
  <c r="F313" i="3"/>
  <c r="H313" i="3"/>
  <c r="K282" i="3"/>
  <c r="L282" i="3" s="1"/>
  <c r="K314" i="3"/>
  <c r="K298" i="3"/>
  <c r="L298" i="3" s="1"/>
  <c r="AT76" i="2"/>
  <c r="AT77" i="2" s="1"/>
  <c r="AU66" i="2"/>
  <c r="AU67" i="2" s="1"/>
  <c r="O127" i="1"/>
  <c r="O22" i="4" s="1"/>
  <c r="O128" i="1"/>
  <c r="P22" i="4" s="1"/>
  <c r="O131" i="1"/>
  <c r="S22" i="4" s="1"/>
  <c r="O125" i="1"/>
  <c r="M22" i="4" s="1"/>
  <c r="O130" i="1"/>
  <c r="R22" i="4" s="1"/>
  <c r="O134" i="1"/>
  <c r="V22" i="4" s="1"/>
  <c r="AU57" i="2"/>
  <c r="AW57" i="2"/>
  <c r="AT66" i="2"/>
  <c r="F68" i="2" s="1"/>
  <c r="O129" i="1"/>
  <c r="D154" i="3" s="1"/>
  <c r="O132" i="1"/>
  <c r="T22" i="4" s="1"/>
  <c r="O126" i="1"/>
  <c r="N22" i="4" s="1"/>
  <c r="O133" i="1"/>
  <c r="U22" i="4" s="1"/>
  <c r="D149" i="3"/>
  <c r="F20" i="5" s="1"/>
  <c r="D147" i="3"/>
  <c r="I22" i="4"/>
  <c r="D153" i="3"/>
  <c r="L22" i="4"/>
  <c r="N135" i="1"/>
  <c r="M135" i="1"/>
  <c r="I77" i="2"/>
  <c r="E77" i="2"/>
  <c r="AS76" i="2"/>
  <c r="AS67" i="2"/>
  <c r="AT67" i="2"/>
  <c r="AT68" i="2" s="1"/>
  <c r="G68" i="2"/>
  <c r="AU68" i="2"/>
  <c r="AV66" i="2"/>
  <c r="AW66" i="2"/>
  <c r="I68" i="2" s="1"/>
  <c r="AT57" i="2"/>
  <c r="AV59" i="2"/>
  <c r="AS57" i="2"/>
  <c r="AW47" i="2"/>
  <c r="AV47" i="2"/>
  <c r="AU47" i="2"/>
  <c r="AT47" i="2"/>
  <c r="AS47" i="2"/>
  <c r="AS50" i="2"/>
  <c r="AW46" i="2"/>
  <c r="AV46" i="2"/>
  <c r="AU46" i="2"/>
  <c r="AT46" i="2"/>
  <c r="AS46" i="2"/>
  <c r="I48" i="2"/>
  <c r="H48" i="2"/>
  <c r="G48" i="2"/>
  <c r="F48" i="2"/>
  <c r="AW38" i="2"/>
  <c r="AV38" i="2"/>
  <c r="AU38" i="2"/>
  <c r="AT38" i="2"/>
  <c r="AS38" i="2"/>
  <c r="AS41" i="2"/>
  <c r="AW37" i="2"/>
  <c r="AV37" i="2"/>
  <c r="AU37" i="2"/>
  <c r="AT37" i="2"/>
  <c r="AT39" i="2" s="1"/>
  <c r="F41" i="2" s="1"/>
  <c r="AS37" i="2"/>
  <c r="AS39" i="2" s="1"/>
  <c r="AS40" i="2" s="1"/>
  <c r="I39" i="2"/>
  <c r="H39" i="2"/>
  <c r="G39" i="2"/>
  <c r="F39" i="2"/>
  <c r="AW29" i="2"/>
  <c r="AV29" i="2"/>
  <c r="AU29" i="2"/>
  <c r="AT29" i="2"/>
  <c r="AS29" i="2"/>
  <c r="AW28" i="2"/>
  <c r="AV28" i="2"/>
  <c r="AU28" i="2"/>
  <c r="AT28" i="2"/>
  <c r="AS28" i="2"/>
  <c r="K31" i="5" l="1"/>
  <c r="L31" i="5"/>
  <c r="L33" i="5"/>
  <c r="K33" i="5"/>
  <c r="K21" i="5"/>
  <c r="L21" i="5"/>
  <c r="L30" i="5"/>
  <c r="K30" i="5"/>
  <c r="L169" i="3"/>
  <c r="AX77" i="2"/>
  <c r="J76" i="2" s="1"/>
  <c r="H59" i="2"/>
  <c r="AT48" i="2"/>
  <c r="AT49" i="2" s="1"/>
  <c r="AV48" i="2"/>
  <c r="AV49" i="2" s="1"/>
  <c r="AU39" i="2"/>
  <c r="G41" i="2" s="1"/>
  <c r="AV39" i="2"/>
  <c r="H41" i="2" s="1"/>
  <c r="AW39" i="2"/>
  <c r="I41" i="2" s="1"/>
  <c r="AS30" i="2"/>
  <c r="AS31" i="2" s="1"/>
  <c r="AS32" i="2" s="1"/>
  <c r="AT30" i="2"/>
  <c r="F32" i="2" s="1"/>
  <c r="AV30" i="2"/>
  <c r="H32" i="2" s="1"/>
  <c r="AU30" i="2"/>
  <c r="G32" i="2" s="1"/>
  <c r="AW30" i="2"/>
  <c r="I32" i="2" s="1"/>
  <c r="K213" i="3"/>
  <c r="L213" i="3" s="1"/>
  <c r="J217" i="3"/>
  <c r="H217" i="3"/>
  <c r="G217" i="3"/>
  <c r="F217" i="3"/>
  <c r="I217" i="3"/>
  <c r="K313" i="3"/>
  <c r="L313" i="3" s="1"/>
  <c r="K197" i="3"/>
  <c r="L197" i="3" s="1"/>
  <c r="K261" i="3"/>
  <c r="L261" i="3" s="1"/>
  <c r="K245" i="3"/>
  <c r="L245" i="3" s="1"/>
  <c r="J233" i="3"/>
  <c r="I233" i="3"/>
  <c r="G233" i="3"/>
  <c r="F233" i="3"/>
  <c r="H233" i="3"/>
  <c r="K341" i="3"/>
  <c r="L341" i="3" s="1"/>
  <c r="G345" i="3"/>
  <c r="F345" i="3"/>
  <c r="I345" i="3"/>
  <c r="J345" i="3"/>
  <c r="H345" i="3"/>
  <c r="J201" i="3"/>
  <c r="I201" i="3"/>
  <c r="G201" i="3"/>
  <c r="F201" i="3"/>
  <c r="H201" i="3"/>
  <c r="K293" i="3"/>
  <c r="L293" i="3" s="1"/>
  <c r="J297" i="3"/>
  <c r="H297" i="3"/>
  <c r="G297" i="3"/>
  <c r="F297" i="3"/>
  <c r="I297" i="3"/>
  <c r="I281" i="3"/>
  <c r="H281" i="3"/>
  <c r="G281" i="3"/>
  <c r="F281" i="3"/>
  <c r="J281" i="3"/>
  <c r="I265" i="3"/>
  <c r="H265" i="3"/>
  <c r="J265" i="3"/>
  <c r="G265" i="3"/>
  <c r="F265" i="3"/>
  <c r="J249" i="3"/>
  <c r="H249" i="3"/>
  <c r="G249" i="3"/>
  <c r="F249" i="3"/>
  <c r="I249" i="3"/>
  <c r="G185" i="3"/>
  <c r="F185" i="3"/>
  <c r="I185" i="3"/>
  <c r="J185" i="3"/>
  <c r="H185" i="3"/>
  <c r="K329" i="3"/>
  <c r="K229" i="3"/>
  <c r="L229" i="3" s="1"/>
  <c r="K277" i="3"/>
  <c r="L277" i="3" s="1"/>
  <c r="K181" i="3"/>
  <c r="L181" i="3" s="1"/>
  <c r="K361" i="3"/>
  <c r="AR21" i="5"/>
  <c r="L314" i="3"/>
  <c r="K174" i="3"/>
  <c r="L174" i="3" s="1"/>
  <c r="L175" i="3" s="1"/>
  <c r="Q22" i="4"/>
  <c r="O136" i="1"/>
  <c r="AW58" i="2"/>
  <c r="AW59" i="2" s="1"/>
  <c r="I59" i="2"/>
  <c r="E41" i="2"/>
  <c r="AT58" i="2"/>
  <c r="AT59" i="2" s="1"/>
  <c r="F59" i="2"/>
  <c r="AU58" i="2"/>
  <c r="AU59" i="2" s="1"/>
  <c r="G59" i="2"/>
  <c r="D155" i="3"/>
  <c r="M136" i="1"/>
  <c r="G22" i="4"/>
  <c r="N136" i="1"/>
  <c r="D150" i="3"/>
  <c r="G20" i="5" s="1"/>
  <c r="J22" i="4"/>
  <c r="H154" i="3"/>
  <c r="G154" i="3"/>
  <c r="F154" i="3"/>
  <c r="J154" i="3"/>
  <c r="I154" i="3"/>
  <c r="H68" i="2"/>
  <c r="AV67" i="2"/>
  <c r="AV68" i="2" s="1"/>
  <c r="AX68" i="2" s="1"/>
  <c r="AW67" i="2"/>
  <c r="AW68" i="2" s="1"/>
  <c r="AS58" i="2"/>
  <c r="AS59" i="2" s="1"/>
  <c r="AX59" i="2" s="1"/>
  <c r="E59" i="2"/>
  <c r="AU48" i="2"/>
  <c r="AW48" i="2"/>
  <c r="AT50" i="2"/>
  <c r="AV50" i="2"/>
  <c r="F50" i="2"/>
  <c r="H50" i="2"/>
  <c r="AS48" i="2"/>
  <c r="AS49" i="2" s="1"/>
  <c r="AT40" i="2"/>
  <c r="AV40" i="2"/>
  <c r="AT41" i="2"/>
  <c r="AV41" i="2"/>
  <c r="AU40" i="2"/>
  <c r="AU41" i="2" s="1"/>
  <c r="AW20" i="2"/>
  <c r="AV20" i="2"/>
  <c r="AU20" i="2"/>
  <c r="AT20" i="2"/>
  <c r="AW19" i="2"/>
  <c r="AV19" i="2"/>
  <c r="AU19" i="2"/>
  <c r="AT19" i="2"/>
  <c r="AS20" i="2"/>
  <c r="AS19" i="2"/>
  <c r="L22" i="5" l="1"/>
  <c r="K22" i="5"/>
  <c r="L25" i="5"/>
  <c r="K25" i="5"/>
  <c r="L32" i="5"/>
  <c r="K32" i="5"/>
  <c r="L26" i="5"/>
  <c r="K26" i="5"/>
  <c r="K23" i="5"/>
  <c r="L23" i="5"/>
  <c r="K27" i="5"/>
  <c r="L27" i="5"/>
  <c r="L24" i="5"/>
  <c r="K24" i="5"/>
  <c r="L29" i="5"/>
  <c r="K29" i="5"/>
  <c r="L28" i="5"/>
  <c r="K28" i="5"/>
  <c r="E32" i="2"/>
  <c r="AV31" i="2"/>
  <c r="AV32" i="2" s="1"/>
  <c r="AT31" i="2"/>
  <c r="AT32" i="2" s="1"/>
  <c r="E78" i="2"/>
  <c r="K76" i="2"/>
  <c r="J58" i="2"/>
  <c r="K58" i="2" s="1"/>
  <c r="AW40" i="2"/>
  <c r="AW41" i="2" s="1"/>
  <c r="AX41" i="2" s="1"/>
  <c r="AW31" i="2"/>
  <c r="AW32" i="2" s="1"/>
  <c r="AU31" i="2"/>
  <c r="AU32" i="2" s="1"/>
  <c r="K217" i="3"/>
  <c r="K316" i="3"/>
  <c r="K318" i="3" s="1"/>
  <c r="L318" i="3" s="1"/>
  <c r="L319" i="3" s="1"/>
  <c r="K249" i="3"/>
  <c r="K252" i="3" s="1"/>
  <c r="K265" i="3"/>
  <c r="L265" i="3" s="1"/>
  <c r="K281" i="3"/>
  <c r="K233" i="3"/>
  <c r="K236" i="3" s="1"/>
  <c r="K345" i="3"/>
  <c r="L361" i="3"/>
  <c r="K364" i="3"/>
  <c r="L329" i="3"/>
  <c r="K332" i="3"/>
  <c r="K185" i="3"/>
  <c r="K297" i="3"/>
  <c r="K201" i="3"/>
  <c r="AS21" i="2"/>
  <c r="E23" i="2" s="1"/>
  <c r="J67" i="2"/>
  <c r="K67" i="2" s="1"/>
  <c r="K154" i="3"/>
  <c r="L154" i="3" s="1"/>
  <c r="AT21" i="2"/>
  <c r="F23" i="2" s="1"/>
  <c r="AU21" i="2"/>
  <c r="AU22" i="2" s="1"/>
  <c r="AU23" i="2" s="1"/>
  <c r="AV21" i="2"/>
  <c r="AV22" i="2" s="1"/>
  <c r="AV23" i="2" s="1"/>
  <c r="AW21" i="2"/>
  <c r="AW22" i="2" s="1"/>
  <c r="AW23" i="2" s="1"/>
  <c r="AW49" i="2"/>
  <c r="AW50" i="2" s="1"/>
  <c r="I50" i="2"/>
  <c r="AU49" i="2"/>
  <c r="AU50" i="2" s="1"/>
  <c r="AX50" i="2" s="1"/>
  <c r="G50" i="2"/>
  <c r="E50" i="2"/>
  <c r="B70" i="2"/>
  <c r="C64" i="2"/>
  <c r="B61" i="2"/>
  <c r="J57" i="2"/>
  <c r="C55" i="2"/>
  <c r="B52" i="2"/>
  <c r="C46" i="2"/>
  <c r="B43" i="2"/>
  <c r="C37" i="2"/>
  <c r="B34" i="2"/>
  <c r="I30" i="2"/>
  <c r="H30" i="2"/>
  <c r="G30" i="2"/>
  <c r="F30" i="2"/>
  <c r="C28" i="2"/>
  <c r="B25" i="2"/>
  <c r="L249" i="3" l="1"/>
  <c r="J40" i="2"/>
  <c r="K40" i="2" s="1"/>
  <c r="E42" i="2" s="1"/>
  <c r="Y18" i="4" s="1"/>
  <c r="AX32" i="2"/>
  <c r="J31" i="2" s="1"/>
  <c r="K31" i="2" s="1"/>
  <c r="E33" i="2" s="1"/>
  <c r="Y17" i="4" s="1"/>
  <c r="AS22" i="2"/>
  <c r="AS23" i="2" s="1"/>
  <c r="L316" i="3"/>
  <c r="AR30" i="5" s="1"/>
  <c r="I78" i="2"/>
  <c r="Y22" i="4"/>
  <c r="J49" i="2"/>
  <c r="K49" i="2" s="1"/>
  <c r="E51" i="2" s="1"/>
  <c r="Y19" i="4" s="1"/>
  <c r="K268" i="3"/>
  <c r="L268" i="3" s="1"/>
  <c r="AR27" i="5" s="1"/>
  <c r="L233" i="3"/>
  <c r="L236" i="3"/>
  <c r="AR25" i="5" s="1"/>
  <c r="K238" i="3"/>
  <c r="L238" i="3" s="1"/>
  <c r="L239" i="3" s="1"/>
  <c r="L217" i="3"/>
  <c r="K220" i="3"/>
  <c r="L281" i="3"/>
  <c r="K284" i="3"/>
  <c r="L201" i="3"/>
  <c r="K204" i="3"/>
  <c r="K188" i="3"/>
  <c r="L185" i="3"/>
  <c r="K254" i="3"/>
  <c r="L254" i="3" s="1"/>
  <c r="L255" i="3" s="1"/>
  <c r="L252" i="3"/>
  <c r="AR26" i="5" s="1"/>
  <c r="L297" i="3"/>
  <c r="K300" i="3"/>
  <c r="L332" i="3"/>
  <c r="AR31" i="5" s="1"/>
  <c r="K334" i="3"/>
  <c r="L334" i="3" s="1"/>
  <c r="L335" i="3" s="1"/>
  <c r="L364" i="3"/>
  <c r="AR33" i="5" s="1"/>
  <c r="K366" i="3"/>
  <c r="L366" i="3" s="1"/>
  <c r="L367" i="3" s="1"/>
  <c r="L345" i="3"/>
  <c r="K348" i="3"/>
  <c r="J21" i="5"/>
  <c r="I23" i="2"/>
  <c r="AT22" i="2"/>
  <c r="AT23" i="2" s="1"/>
  <c r="G23" i="2"/>
  <c r="H23" i="2"/>
  <c r="E69" i="2"/>
  <c r="E60" i="2"/>
  <c r="I42" i="2"/>
  <c r="I33" i="2" l="1"/>
  <c r="Z17" i="4" s="1"/>
  <c r="AX23" i="2"/>
  <c r="J22" i="2" s="1"/>
  <c r="K22" i="2" s="1"/>
  <c r="E24" i="2" s="1"/>
  <c r="Y16" i="4" s="1"/>
  <c r="Z22" i="4"/>
  <c r="E149" i="3"/>
  <c r="I51" i="2"/>
  <c r="Z19" i="4" s="1"/>
  <c r="K270" i="3"/>
  <c r="L270" i="3" s="1"/>
  <c r="L271" i="3" s="1"/>
  <c r="K222" i="3"/>
  <c r="L222" i="3" s="1"/>
  <c r="L223" i="3" s="1"/>
  <c r="L220" i="3"/>
  <c r="AR24" i="5" s="1"/>
  <c r="K286" i="3"/>
  <c r="L286" i="3" s="1"/>
  <c r="L287" i="3" s="1"/>
  <c r="L284" i="3"/>
  <c r="AR28" i="5" s="1"/>
  <c r="L348" i="3"/>
  <c r="AR32" i="5" s="1"/>
  <c r="K350" i="3"/>
  <c r="L350" i="3" s="1"/>
  <c r="L351" i="3" s="1"/>
  <c r="K302" i="3"/>
  <c r="L302" i="3" s="1"/>
  <c r="L303" i="3" s="1"/>
  <c r="L300" i="3"/>
  <c r="AR29" i="5" s="1"/>
  <c r="L204" i="3"/>
  <c r="AR23" i="5" s="1"/>
  <c r="K206" i="3"/>
  <c r="L206" i="3" s="1"/>
  <c r="L207" i="3" s="1"/>
  <c r="L188" i="3"/>
  <c r="AR22" i="5" s="1"/>
  <c r="K190" i="3"/>
  <c r="L190" i="3" s="1"/>
  <c r="L191" i="3" s="1"/>
  <c r="I60" i="2"/>
  <c r="Y20" i="4"/>
  <c r="E101" i="3"/>
  <c r="E105" i="3" s="1"/>
  <c r="I69" i="2"/>
  <c r="Y21" i="4"/>
  <c r="Z18" i="4"/>
  <c r="E85" i="3"/>
  <c r="E89" i="3" s="1"/>
  <c r="C19" i="2"/>
  <c r="H103" i="1"/>
  <c r="E104" i="1"/>
  <c r="E103" i="1"/>
  <c r="L104" i="1" s="1"/>
  <c r="H118" i="1"/>
  <c r="G118" i="1"/>
  <c r="F118" i="1"/>
  <c r="E118" i="1"/>
  <c r="I117" i="1"/>
  <c r="J66" i="2" s="1"/>
  <c r="K116" i="1"/>
  <c r="I116" i="1"/>
  <c r="K115" i="1"/>
  <c r="I115" i="1"/>
  <c r="I114" i="1"/>
  <c r="I113" i="1"/>
  <c r="I112" i="1"/>
  <c r="I111" i="1"/>
  <c r="I110" i="1"/>
  <c r="I109" i="1"/>
  <c r="I108" i="1"/>
  <c r="I107" i="1"/>
  <c r="I118" i="1" s="1"/>
  <c r="H85" i="1"/>
  <c r="E86" i="1"/>
  <c r="E85" i="1"/>
  <c r="H100" i="1"/>
  <c r="G100" i="1"/>
  <c r="F100" i="1"/>
  <c r="E100" i="1"/>
  <c r="I99" i="1"/>
  <c r="K98" i="1"/>
  <c r="I98" i="1"/>
  <c r="K97" i="1"/>
  <c r="I97" i="1"/>
  <c r="I96" i="1"/>
  <c r="I95" i="1"/>
  <c r="I94" i="1"/>
  <c r="I93" i="1"/>
  <c r="I92" i="1"/>
  <c r="I91" i="1"/>
  <c r="I90" i="1"/>
  <c r="I89" i="1"/>
  <c r="I100" i="1" s="1"/>
  <c r="L86" i="1"/>
  <c r="I81" i="1"/>
  <c r="J48" i="2" s="1"/>
  <c r="H67" i="1"/>
  <c r="E68" i="1"/>
  <c r="E67" i="1"/>
  <c r="L68" i="1" s="1"/>
  <c r="I63" i="1"/>
  <c r="J39" i="2" s="1"/>
  <c r="H49" i="1"/>
  <c r="E50" i="1"/>
  <c r="E49" i="1"/>
  <c r="L50" i="1" s="1"/>
  <c r="I45" i="1"/>
  <c r="J30" i="2" s="1"/>
  <c r="I27" i="1"/>
  <c r="H31" i="1"/>
  <c r="E32" i="1"/>
  <c r="E31" i="1"/>
  <c r="L32" i="1" s="1"/>
  <c r="H82" i="1"/>
  <c r="G82" i="1"/>
  <c r="F82" i="1"/>
  <c r="E82" i="1"/>
  <c r="K80" i="1"/>
  <c r="I80" i="1"/>
  <c r="K79" i="1"/>
  <c r="I79" i="1"/>
  <c r="I78" i="1"/>
  <c r="I77" i="1"/>
  <c r="I76" i="1"/>
  <c r="I75" i="1"/>
  <c r="I74" i="1"/>
  <c r="I73" i="1"/>
  <c r="I72" i="1"/>
  <c r="I71" i="1"/>
  <c r="I82" i="1" s="1"/>
  <c r="H64" i="1"/>
  <c r="G64" i="1"/>
  <c r="F64" i="1"/>
  <c r="E64" i="1"/>
  <c r="K62" i="1"/>
  <c r="I62" i="1"/>
  <c r="K61" i="1"/>
  <c r="I61" i="1"/>
  <c r="I60" i="1"/>
  <c r="I59" i="1"/>
  <c r="I58" i="1"/>
  <c r="I57" i="1"/>
  <c r="I56" i="1"/>
  <c r="I55" i="1"/>
  <c r="I54" i="1"/>
  <c r="I53" i="1"/>
  <c r="I64" i="1" s="1"/>
  <c r="H46" i="1"/>
  <c r="G46" i="1"/>
  <c r="F46" i="1"/>
  <c r="E46" i="1"/>
  <c r="K44" i="1"/>
  <c r="I44" i="1"/>
  <c r="K43" i="1"/>
  <c r="I43" i="1"/>
  <c r="I42" i="1"/>
  <c r="I41" i="1"/>
  <c r="I40" i="1"/>
  <c r="I39" i="1"/>
  <c r="I38" i="1"/>
  <c r="I37" i="1"/>
  <c r="I36" i="1"/>
  <c r="I35" i="1"/>
  <c r="E69" i="3" l="1"/>
  <c r="E73" i="3" s="1"/>
  <c r="I46" i="1"/>
  <c r="O42" i="1" s="1"/>
  <c r="J30" i="5"/>
  <c r="G149" i="3"/>
  <c r="I149" i="3"/>
  <c r="F149" i="3"/>
  <c r="H149" i="3"/>
  <c r="E153" i="3"/>
  <c r="J149" i="3"/>
  <c r="O114" i="1"/>
  <c r="N52" i="1"/>
  <c r="O56" i="1"/>
  <c r="J25" i="5"/>
  <c r="J27" i="5"/>
  <c r="J31" i="5"/>
  <c r="J33" i="5"/>
  <c r="J26" i="5"/>
  <c r="O88" i="1"/>
  <c r="O52" i="1"/>
  <c r="D89" i="3" s="1"/>
  <c r="E133" i="3"/>
  <c r="E137" i="3" s="1"/>
  <c r="Z21" i="4"/>
  <c r="Z20" i="4"/>
  <c r="E117" i="3"/>
  <c r="E121" i="3" s="1"/>
  <c r="O58" i="1"/>
  <c r="O55" i="1"/>
  <c r="O109" i="1"/>
  <c r="O108" i="1"/>
  <c r="O107" i="1"/>
  <c r="N70" i="1"/>
  <c r="N81" i="1" s="1"/>
  <c r="N63" i="1"/>
  <c r="N64" i="1" s="1"/>
  <c r="I18" i="4"/>
  <c r="O74" i="1"/>
  <c r="N106" i="1"/>
  <c r="O106" i="1"/>
  <c r="M106" i="1"/>
  <c r="F21" i="4" s="1"/>
  <c r="M88" i="1"/>
  <c r="F20" i="4" s="1"/>
  <c r="N88" i="1"/>
  <c r="N34" i="1"/>
  <c r="N45" i="1" s="1"/>
  <c r="O70" i="1"/>
  <c r="D105" i="3" s="1"/>
  <c r="M70" i="1"/>
  <c r="M52" i="1"/>
  <c r="D83" i="3" s="1"/>
  <c r="M34" i="1"/>
  <c r="H13" i="1"/>
  <c r="E14" i="1"/>
  <c r="E13" i="1"/>
  <c r="K149" i="3" l="1"/>
  <c r="L149" i="3" s="1"/>
  <c r="F153" i="3"/>
  <c r="J153" i="3"/>
  <c r="I153" i="3"/>
  <c r="H153" i="3"/>
  <c r="G153" i="3"/>
  <c r="O112" i="1"/>
  <c r="O111" i="1"/>
  <c r="D138" i="3" s="1"/>
  <c r="I138" i="3" s="1"/>
  <c r="O115" i="1"/>
  <c r="O116" i="1"/>
  <c r="O113" i="1"/>
  <c r="O110" i="1"/>
  <c r="O54" i="1"/>
  <c r="L18" i="4"/>
  <c r="O60" i="1"/>
  <c r="O61" i="1"/>
  <c r="O62" i="1"/>
  <c r="O59" i="1"/>
  <c r="O53" i="1"/>
  <c r="O57" i="1"/>
  <c r="D90" i="3" s="1"/>
  <c r="I90" i="3" s="1"/>
  <c r="O34" i="1"/>
  <c r="L17" i="4" s="1"/>
  <c r="J24" i="5"/>
  <c r="J28" i="5"/>
  <c r="J22" i="5"/>
  <c r="J32" i="5"/>
  <c r="J23" i="5"/>
  <c r="J29" i="5"/>
  <c r="O77" i="1"/>
  <c r="O76" i="1"/>
  <c r="O73" i="1"/>
  <c r="O71" i="1"/>
  <c r="O80" i="1"/>
  <c r="O95" i="1"/>
  <c r="O92" i="1"/>
  <c r="O96" i="1"/>
  <c r="O97" i="1"/>
  <c r="O90" i="1"/>
  <c r="O39" i="1"/>
  <c r="D74" i="3" s="1"/>
  <c r="G74" i="3" s="1"/>
  <c r="O43" i="1"/>
  <c r="O44" i="1"/>
  <c r="O37" i="1"/>
  <c r="O40" i="1"/>
  <c r="O75" i="1"/>
  <c r="D106" i="3" s="1"/>
  <c r="D107" i="3" s="1"/>
  <c r="O79" i="1"/>
  <c r="O78" i="1"/>
  <c r="O72" i="1"/>
  <c r="O91" i="1"/>
  <c r="O94" i="1"/>
  <c r="O89" i="1"/>
  <c r="O93" i="1"/>
  <c r="D122" i="3" s="1"/>
  <c r="J122" i="3" s="1"/>
  <c r="O98" i="1"/>
  <c r="O35" i="1"/>
  <c r="O36" i="1"/>
  <c r="O41" i="1"/>
  <c r="O38" i="1"/>
  <c r="M99" i="1"/>
  <c r="G20" i="4" s="1"/>
  <c r="F138" i="3"/>
  <c r="G138" i="3"/>
  <c r="D85" i="3"/>
  <c r="F16" i="5" s="1"/>
  <c r="H105" i="3"/>
  <c r="F105" i="3"/>
  <c r="G105" i="3"/>
  <c r="J105" i="3"/>
  <c r="I105" i="3"/>
  <c r="I19" i="4"/>
  <c r="D101" i="3"/>
  <c r="F17" i="5" s="1"/>
  <c r="D99" i="3"/>
  <c r="I17" i="4"/>
  <c r="D69" i="3"/>
  <c r="D67" i="3"/>
  <c r="L21" i="4"/>
  <c r="D137" i="3"/>
  <c r="H90" i="3"/>
  <c r="D131" i="3"/>
  <c r="D133" i="3"/>
  <c r="F19" i="5" s="1"/>
  <c r="H89" i="3"/>
  <c r="I89" i="3"/>
  <c r="J89" i="3"/>
  <c r="F89" i="3"/>
  <c r="G89" i="3"/>
  <c r="L20" i="4"/>
  <c r="D121" i="3"/>
  <c r="I20" i="4"/>
  <c r="D117" i="3"/>
  <c r="F18" i="5" s="1"/>
  <c r="D115" i="3"/>
  <c r="M117" i="1"/>
  <c r="G21" i="4" s="1"/>
  <c r="J18" i="4"/>
  <c r="M63" i="1"/>
  <c r="G18" i="4" s="1"/>
  <c r="F18" i="4"/>
  <c r="L19" i="4"/>
  <c r="M81" i="1"/>
  <c r="G19" i="4" s="1"/>
  <c r="F19" i="4"/>
  <c r="N82" i="1"/>
  <c r="J19" i="4"/>
  <c r="N117" i="1"/>
  <c r="I21" i="4"/>
  <c r="N99" i="1"/>
  <c r="M45" i="1"/>
  <c r="G17" i="4" s="1"/>
  <c r="F17" i="4"/>
  <c r="N46" i="1"/>
  <c r="J17" i="4"/>
  <c r="I26" i="1"/>
  <c r="I25" i="1"/>
  <c r="I24" i="1"/>
  <c r="I23" i="1"/>
  <c r="I22" i="1"/>
  <c r="I21" i="1"/>
  <c r="I20" i="1"/>
  <c r="I19" i="1"/>
  <c r="I18" i="1"/>
  <c r="I17" i="1"/>
  <c r="K20" i="5" l="1"/>
  <c r="L20" i="5"/>
  <c r="D73" i="3"/>
  <c r="I73" i="3" s="1"/>
  <c r="I28" i="1"/>
  <c r="K153" i="3"/>
  <c r="J138" i="3"/>
  <c r="H138" i="3"/>
  <c r="K138" i="3" s="1"/>
  <c r="L138" i="3" s="1"/>
  <c r="F90" i="3"/>
  <c r="J90" i="3"/>
  <c r="D91" i="3"/>
  <c r="G90" i="3"/>
  <c r="K90" i="3" s="1"/>
  <c r="L90" i="3" s="1"/>
  <c r="G122" i="3"/>
  <c r="J106" i="3"/>
  <c r="H106" i="3"/>
  <c r="H74" i="3"/>
  <c r="D118" i="3"/>
  <c r="G18" i="5" s="1"/>
  <c r="J74" i="3"/>
  <c r="I122" i="3"/>
  <c r="F74" i="3"/>
  <c r="I74" i="3"/>
  <c r="F106" i="3"/>
  <c r="G106" i="3"/>
  <c r="I106" i="3"/>
  <c r="D75" i="3"/>
  <c r="M100" i="1"/>
  <c r="H122" i="3"/>
  <c r="F122" i="3"/>
  <c r="D102" i="3"/>
  <c r="G17" i="5" s="1"/>
  <c r="M82" i="1"/>
  <c r="K105" i="3"/>
  <c r="L105" i="3" s="1"/>
  <c r="D134" i="3"/>
  <c r="G19" i="5" s="1"/>
  <c r="D70" i="3"/>
  <c r="F137" i="3"/>
  <c r="J137" i="3"/>
  <c r="G137" i="3"/>
  <c r="I137" i="3"/>
  <c r="H137" i="3"/>
  <c r="D139" i="3"/>
  <c r="I133" i="3"/>
  <c r="G133" i="3"/>
  <c r="F133" i="3"/>
  <c r="J133" i="3"/>
  <c r="H133" i="3"/>
  <c r="I101" i="3"/>
  <c r="H101" i="3"/>
  <c r="F101" i="3"/>
  <c r="G101" i="3"/>
  <c r="J101" i="3"/>
  <c r="H85" i="3"/>
  <c r="I85" i="3"/>
  <c r="F85" i="3"/>
  <c r="J85" i="3"/>
  <c r="G85" i="3"/>
  <c r="J117" i="3"/>
  <c r="H117" i="3"/>
  <c r="G117" i="3"/>
  <c r="F117" i="3"/>
  <c r="I117" i="3"/>
  <c r="F69" i="3"/>
  <c r="I69" i="3"/>
  <c r="H69" i="3"/>
  <c r="G69" i="3"/>
  <c r="J69" i="3"/>
  <c r="G121" i="3"/>
  <c r="H121" i="3"/>
  <c r="J121" i="3"/>
  <c r="F121" i="3"/>
  <c r="I121" i="3"/>
  <c r="D123" i="3"/>
  <c r="M46" i="1"/>
  <c r="D86" i="3"/>
  <c r="G16" i="5" s="1"/>
  <c r="M64" i="1"/>
  <c r="M118" i="1"/>
  <c r="K89" i="3"/>
  <c r="L89" i="3" s="1"/>
  <c r="N100" i="1"/>
  <c r="J20" i="4"/>
  <c r="J21" i="4"/>
  <c r="N118" i="1"/>
  <c r="F73" i="3" l="1"/>
  <c r="G73" i="3"/>
  <c r="J73" i="3"/>
  <c r="H73" i="3"/>
  <c r="K156" i="3"/>
  <c r="L153" i="3"/>
  <c r="K74" i="3"/>
  <c r="L74" i="3" s="1"/>
  <c r="K122" i="3"/>
  <c r="L122" i="3" s="1"/>
  <c r="K106" i="3"/>
  <c r="K117" i="3"/>
  <c r="L117" i="3" s="1"/>
  <c r="K133" i="3"/>
  <c r="L133" i="3" s="1"/>
  <c r="K137" i="3"/>
  <c r="K92" i="3"/>
  <c r="L92" i="3" s="1"/>
  <c r="K101" i="3"/>
  <c r="L101" i="3" s="1"/>
  <c r="K121" i="3"/>
  <c r="K69" i="3"/>
  <c r="L69" i="3" s="1"/>
  <c r="K85" i="3"/>
  <c r="L85" i="3" s="1"/>
  <c r="I21" i="2"/>
  <c r="H21" i="2"/>
  <c r="G21" i="2"/>
  <c r="F21" i="2"/>
  <c r="K26" i="1"/>
  <c r="K25" i="1"/>
  <c r="K17" i="5" l="1"/>
  <c r="L17" i="5"/>
  <c r="L18" i="5"/>
  <c r="K18" i="5"/>
  <c r="L16" i="5"/>
  <c r="K16" i="5"/>
  <c r="K19" i="5"/>
  <c r="L19" i="5"/>
  <c r="K73" i="3"/>
  <c r="K76" i="3" s="1"/>
  <c r="L76" i="3" s="1"/>
  <c r="AR15" i="5" s="1"/>
  <c r="AS15" i="5" s="1"/>
  <c r="E15" i="5" s="1"/>
  <c r="K158" i="3"/>
  <c r="L158" i="3" s="1"/>
  <c r="L159" i="3" s="1"/>
  <c r="L156" i="3"/>
  <c r="AR20" i="5" s="1"/>
  <c r="K124" i="3"/>
  <c r="L124" i="3" s="1"/>
  <c r="AR18" i="5" s="1"/>
  <c r="L121" i="3"/>
  <c r="K140" i="3"/>
  <c r="L140" i="3" s="1"/>
  <c r="AR19" i="5" s="1"/>
  <c r="L137" i="3"/>
  <c r="AR16" i="5"/>
  <c r="K108" i="3"/>
  <c r="L108" i="3" s="1"/>
  <c r="AR17" i="5" s="1"/>
  <c r="L106" i="3"/>
  <c r="K94" i="3"/>
  <c r="L94" i="3" s="1"/>
  <c r="L95" i="3" s="1"/>
  <c r="I24" i="2"/>
  <c r="L14" i="1"/>
  <c r="M16" i="1"/>
  <c r="F16" i="4" s="1"/>
  <c r="H28" i="1"/>
  <c r="G28" i="1"/>
  <c r="F28" i="1"/>
  <c r="E28" i="1"/>
  <c r="L73" i="3" l="1"/>
  <c r="G15" i="5"/>
  <c r="K15" i="5"/>
  <c r="F15" i="5"/>
  <c r="I15" i="5"/>
  <c r="L15" i="5"/>
  <c r="H15" i="5"/>
  <c r="K110" i="3"/>
  <c r="L110" i="3" s="1"/>
  <c r="L111" i="3" s="1"/>
  <c r="K142" i="3"/>
  <c r="L142" i="3" s="1"/>
  <c r="L143" i="3" s="1"/>
  <c r="K126" i="3"/>
  <c r="L126" i="3" s="1"/>
  <c r="L127" i="3" s="1"/>
  <c r="K78" i="3"/>
  <c r="L78" i="3" s="1"/>
  <c r="L79" i="3" s="1"/>
  <c r="E53" i="3"/>
  <c r="E57" i="3" s="1"/>
  <c r="Z16" i="4"/>
  <c r="M27" i="1"/>
  <c r="J20" i="5" l="1"/>
  <c r="J17" i="5"/>
  <c r="J19" i="5"/>
  <c r="J18" i="5"/>
  <c r="J16" i="5"/>
  <c r="J15" i="5"/>
  <c r="G16" i="4"/>
  <c r="M28" i="1"/>
  <c r="J21" i="2" l="1"/>
  <c r="N16" i="1"/>
  <c r="D53" i="3" s="1"/>
  <c r="O19" i="1" l="1"/>
  <c r="O25" i="1"/>
  <c r="O21" i="1"/>
  <c r="D58" i="3" s="1"/>
  <c r="O20" i="1"/>
  <c r="O24" i="1"/>
  <c r="O23" i="1"/>
  <c r="O17" i="1"/>
  <c r="O18" i="1"/>
  <c r="O22" i="1"/>
  <c r="O26" i="1"/>
  <c r="G53" i="3"/>
  <c r="F53" i="3"/>
  <c r="I53" i="3"/>
  <c r="J53" i="3"/>
  <c r="H53" i="3"/>
  <c r="T20" i="4"/>
  <c r="S20" i="4"/>
  <c r="R20" i="4"/>
  <c r="Q20" i="4"/>
  <c r="P20" i="4"/>
  <c r="O20" i="4"/>
  <c r="N20" i="4"/>
  <c r="M20" i="4"/>
  <c r="R21" i="4"/>
  <c r="U20" i="4"/>
  <c r="M21" i="4"/>
  <c r="Q21" i="4"/>
  <c r="U21" i="4"/>
  <c r="P21" i="4"/>
  <c r="T21" i="4"/>
  <c r="O21" i="4"/>
  <c r="S21" i="4"/>
  <c r="V21" i="4"/>
  <c r="T19" i="4"/>
  <c r="S19" i="4"/>
  <c r="R19" i="4"/>
  <c r="Q19" i="4"/>
  <c r="P19" i="4"/>
  <c r="O19" i="4"/>
  <c r="N19" i="4"/>
  <c r="T17" i="4"/>
  <c r="S17" i="4"/>
  <c r="R17" i="4"/>
  <c r="Q17" i="4"/>
  <c r="P17" i="4"/>
  <c r="O17" i="4"/>
  <c r="N17" i="4"/>
  <c r="M17" i="4"/>
  <c r="P18" i="4"/>
  <c r="T18" i="4"/>
  <c r="U17" i="4"/>
  <c r="O18" i="4"/>
  <c r="S18" i="4"/>
  <c r="V18" i="4"/>
  <c r="V19" i="4"/>
  <c r="V17" i="4"/>
  <c r="R18" i="4"/>
  <c r="U19" i="4"/>
  <c r="M18" i="4"/>
  <c r="Q18" i="4"/>
  <c r="U18" i="4"/>
  <c r="N18" i="4"/>
  <c r="I16" i="4"/>
  <c r="D51" i="3" s="1"/>
  <c r="O16" i="1"/>
  <c r="N27" i="1"/>
  <c r="G58" i="3" l="1"/>
  <c r="F58" i="3"/>
  <c r="I58" i="3"/>
  <c r="J58" i="3"/>
  <c r="H58" i="3"/>
  <c r="N28" i="1"/>
  <c r="D54" i="3"/>
  <c r="D57" i="3"/>
  <c r="D59" i="3"/>
  <c r="K53" i="3"/>
  <c r="L53" i="3" s="1"/>
  <c r="M19" i="4"/>
  <c r="O82" i="1"/>
  <c r="O100" i="1"/>
  <c r="V20" i="4"/>
  <c r="O118" i="1"/>
  <c r="N21" i="4"/>
  <c r="O46" i="1"/>
  <c r="O64" i="1"/>
  <c r="T16" i="4"/>
  <c r="L16" i="4"/>
  <c r="U16" i="4"/>
  <c r="R16" i="4"/>
  <c r="V16" i="4"/>
  <c r="N16" i="4"/>
  <c r="P16" i="4"/>
  <c r="O16" i="4"/>
  <c r="M16" i="4"/>
  <c r="Q16" i="4"/>
  <c r="S16" i="4"/>
  <c r="J16" i="4"/>
  <c r="O28" i="1"/>
  <c r="K58" i="3" l="1"/>
  <c r="L58" i="3" s="1"/>
  <c r="H57" i="3"/>
  <c r="I57" i="3"/>
  <c r="J57" i="3"/>
  <c r="F57" i="3"/>
  <c r="G57" i="3"/>
  <c r="K57" i="3" l="1"/>
  <c r="K60" i="3" l="1"/>
  <c r="L57" i="3"/>
  <c r="K62" i="3" l="1"/>
  <c r="L62" i="3" s="1"/>
  <c r="L63" i="3" s="1"/>
  <c r="L60" i="3"/>
  <c r="AR14" i="5" s="1"/>
  <c r="AS14" i="5" s="1"/>
  <c r="E14" i="5" s="1"/>
  <c r="K14" i="5" l="1"/>
  <c r="H14" i="5"/>
  <c r="G14" i="5"/>
  <c r="F14" i="5"/>
  <c r="I14" i="5"/>
  <c r="L14" i="5"/>
  <c r="L34" i="5" s="1"/>
  <c r="I34" i="5" l="1"/>
  <c r="G34" i="5"/>
  <c r="K34" i="5"/>
  <c r="H34" i="5"/>
  <c r="F34" i="5"/>
  <c r="J14" i="5" l="1"/>
  <c r="J34" i="5" s="1"/>
</calcChain>
</file>

<file path=xl/sharedStrings.xml><?xml version="1.0" encoding="utf-8"?>
<sst xmlns="http://schemas.openxmlformats.org/spreadsheetml/2006/main" count="1548" uniqueCount="172">
  <si>
    <t>Seed Cotton (SC) Generic Base and Yield Update Decision Aid (SC-DA-1)</t>
  </si>
  <si>
    <t>Farm Number</t>
  </si>
  <si>
    <t>Generic Base</t>
  </si>
  <si>
    <t>acres</t>
  </si>
  <si>
    <t>Acres Planted and Considered Planted (P&amp;CP)</t>
  </si>
  <si>
    <t>Average</t>
  </si>
  <si>
    <t>Covered Commodities</t>
  </si>
  <si>
    <t>Cotton</t>
  </si>
  <si>
    <t>Corn</t>
  </si>
  <si>
    <t>Canola</t>
  </si>
  <si>
    <t>Oats</t>
  </si>
  <si>
    <t>Peanuts</t>
  </si>
  <si>
    <t>Soybeans</t>
  </si>
  <si>
    <t>Wheat</t>
  </si>
  <si>
    <t>Grain Sorghum</t>
  </si>
  <si>
    <t>Cropland</t>
  </si>
  <si>
    <t>Total P&amp;CP</t>
  </si>
  <si>
    <t>Generic Base Conversion Options</t>
  </si>
  <si>
    <t>Bases</t>
  </si>
  <si>
    <t>Seed Cotton</t>
  </si>
  <si>
    <t>Option</t>
  </si>
  <si>
    <t>Unassigned</t>
  </si>
  <si>
    <t>Farm</t>
  </si>
  <si>
    <t>Total</t>
  </si>
  <si>
    <t>Substitute Yield</t>
  </si>
  <si>
    <t>Crop</t>
  </si>
  <si>
    <t>Base</t>
  </si>
  <si>
    <t>PLC Yield</t>
  </si>
  <si>
    <t>1-A</t>
  </si>
  <si>
    <t>1-B</t>
  </si>
  <si>
    <t>FSN</t>
  </si>
  <si>
    <t>Sunflowers</t>
  </si>
  <si>
    <t>Generic</t>
  </si>
  <si>
    <t>Acres</t>
  </si>
  <si>
    <t>SC</t>
  </si>
  <si>
    <t>Generic Base Conversion Options (1-A or 1-B, or 2)</t>
  </si>
  <si>
    <t>UnA</t>
  </si>
  <si>
    <t>GrSorg</t>
  </si>
  <si>
    <t>Sbeans</t>
  </si>
  <si>
    <t>Pnuts</t>
  </si>
  <si>
    <t>SunFl</t>
  </si>
  <si>
    <t>Option 1-A</t>
  </si>
  <si>
    <t>Option 1-B</t>
  </si>
  <si>
    <t>Option 2</t>
  </si>
  <si>
    <t>Developed by</t>
  </si>
  <si>
    <t>SC Payment Yield Update</t>
  </si>
  <si>
    <t>Current</t>
  </si>
  <si>
    <t>Update</t>
  </si>
  <si>
    <t>SC Yield</t>
  </si>
  <si>
    <t>CCP Yield Update and SC Payment Yield</t>
  </si>
  <si>
    <t>Updated Cotton CCP Yield --------&gt;</t>
  </si>
  <si>
    <t>no record</t>
  </si>
  <si>
    <t>low yld</t>
  </si>
  <si>
    <t>If not planted, leave blank</t>
  </si>
  <si>
    <t>90% Avg</t>
  </si>
  <si>
    <t xml:space="preserve">                     SC PLC Yield ------&gt;</t>
  </si>
  <si>
    <t xml:space="preserve">                      SC PLC Yield ------&gt;</t>
  </si>
  <si>
    <t>Farm Yield ----------------------------&gt;</t>
  </si>
  <si>
    <t>Cotton Acres (P&amp;CP) -------------------------------&gt;</t>
  </si>
  <si>
    <t>Cotton Acres (P&amp;CP) ------------------------------&gt;</t>
  </si>
  <si>
    <t xml:space="preserve"> ------------&gt;    Farm Current Cotton CCP Yield</t>
  </si>
  <si>
    <t xml:space="preserve"> --------------&gt; Farm Current Cotton CCP Yield</t>
  </si>
  <si>
    <t xml:space="preserve">                        SC PLC Yield ------&gt;</t>
  </si>
  <si>
    <t xml:space="preserve">                       SC PLC Yield ------&gt;</t>
  </si>
  <si>
    <t xml:space="preserve">                         SC PLC Yield ------&gt;</t>
  </si>
  <si>
    <t xml:space="preserve"> -------------&gt; Farm Current Cotton CCP Yield</t>
  </si>
  <si>
    <t xml:space="preserve"> -------------&gt;  Farm Current Cotton CCP Yield</t>
  </si>
  <si>
    <t>SC Base Option</t>
  </si>
  <si>
    <t>2017E</t>
  </si>
  <si>
    <t>2018P</t>
  </si>
  <si>
    <t>Analysis of Payments by Farm</t>
  </si>
  <si>
    <t>2</t>
  </si>
  <si>
    <t>All Other</t>
  </si>
  <si>
    <t>Difference (Option 1 - Option 2)</t>
  </si>
  <si>
    <t>Total (Option 2 excluding all other crops)</t>
  </si>
  <si>
    <t xml:space="preserve">Generic Base </t>
  </si>
  <si>
    <t>Conversion</t>
  </si>
  <si>
    <t>March 2018</t>
  </si>
  <si>
    <t>-the generic base acres on each farm (FSN)</t>
  </si>
  <si>
    <t>-the average cotton yield for the farm (FSN) for each year planted 2008-2012</t>
  </si>
  <si>
    <t>-the county "substitute yield" for cotton for 2008-2012</t>
  </si>
  <si>
    <t>-the 2008 farm bill cotton CCP yield for each farm (FSN)</t>
  </si>
  <si>
    <t>-the peanut PLC yield for each farm (FSN) with peanut history</t>
  </si>
  <si>
    <t>Department of Agricultural and Applied Economics</t>
  </si>
  <si>
    <t>University of Georgia</t>
  </si>
  <si>
    <t>FSN Entry</t>
  </si>
  <si>
    <t xml:space="preserve">planted (P&amp;CP) by crop for each year including zeros if not planted.  Space is provided for cotton and 8 covered commodities found on most Georgia  </t>
  </si>
  <si>
    <r>
      <rPr>
        <b/>
        <u/>
        <sz val="10"/>
        <color theme="1"/>
        <rFont val="Calibri"/>
        <family val="2"/>
        <scheme val="minor"/>
      </rPr>
      <t>INSTRUCTIONS:</t>
    </r>
    <r>
      <rPr>
        <sz val="10"/>
        <color theme="1"/>
        <rFont val="Calibri"/>
        <family val="2"/>
        <scheme val="minor"/>
      </rPr>
      <t xml:space="preserve"> In addition to generic base conversion, landowners are given the option to retain the farm's current cotton CCP yield or</t>
    </r>
  </si>
  <si>
    <t>update to 90% of the farm's 2008-2012 average yield, excluding years when cotton was not planted.  The seed cotton (SC) PLC yield will</t>
  </si>
  <si>
    <t>be 2.4 times this CCP yield.  Complete the information below for each FSN from worksheet #2.</t>
  </si>
  <si>
    <t>Generic base on a farm may be converted to seed cotton only (the higher of options 1-A or 1-B) or seed cotton and other covered commodities (option 2).</t>
  </si>
  <si>
    <t>For each farm (FSN), the following compares option 1 (converting to seed cotton base only) and option 2 (converting to</t>
  </si>
  <si>
    <t>For each option (1-A or 1-B and option 2), the resulting bases are shown for seed cotton and other covered commodities.</t>
  </si>
  <si>
    <t xml:space="preserve">For many Georgia farms producing cotton, peanuts are also a covered commodity and, depending on 2009-2012 P&amp;CP, </t>
  </si>
  <si>
    <t xml:space="preserve">farms may be able to gain peanut base with option 2 if that is desired.  Peanuts are enrolled in PLC under the 2014 farm bill.  </t>
  </si>
  <si>
    <t>For option 2, for each FSN with opportunity to gain peanut base, enter the peanut PLC yield for that farm.  If there was no</t>
  </si>
  <si>
    <t>payments would have been had the seed cotton program been in effect for each year of the current 2014 farm bill.  For</t>
  </si>
  <si>
    <t>Cotton Lint cents/lb</t>
  </si>
  <si>
    <t>Cotton Seed $/ton</t>
  </si>
  <si>
    <t>SC MYA Price cents/lb</t>
  </si>
  <si>
    <t>Payment cents/lb</t>
  </si>
  <si>
    <t>MYA Price $/ton</t>
  </si>
  <si>
    <t>Payment $/ton</t>
  </si>
  <si>
    <r>
      <rPr>
        <u/>
        <sz val="10"/>
        <color theme="1"/>
        <rFont val="Calibri"/>
        <family val="2"/>
        <scheme val="minor"/>
      </rPr>
      <t>2009-2012 peanut history on the farm (the Base to be gained for peanuts would be zero), leave the PLC Yield blank</t>
    </r>
    <r>
      <rPr>
        <sz val="10"/>
        <color theme="1"/>
        <rFont val="Calibri"/>
        <family val="2"/>
        <scheme val="minor"/>
      </rPr>
      <t>.</t>
    </r>
  </si>
  <si>
    <t xml:space="preserve">The future is unknown.  But, for each FSN, a comparison is made of Option 1 (1-A or 1-B) and Option 2 showing what the </t>
  </si>
  <si>
    <t>If the farm's 2009-2012 P&amp;CP history includes other covered commodities, the "All Other" category in Option 2 is the sum</t>
  </si>
  <si>
    <t>Making Comparisons</t>
  </si>
  <si>
    <t>based on both county yields and prices and beyond the scope of this analysis--- but useful comparisons can still be made.</t>
  </si>
  <si>
    <t>Per Year</t>
  </si>
  <si>
    <r>
      <t>are actual.  2017 is estimated and 2018 is projected.  You may change the 2017 and 2018 prices if desired. ================</t>
    </r>
    <r>
      <rPr>
        <b/>
        <sz val="11"/>
        <color theme="1"/>
        <rFont val="Calibri"/>
        <family val="2"/>
        <scheme val="minor"/>
      </rPr>
      <t>&gt;</t>
    </r>
  </si>
  <si>
    <t>Future policy and policy parameters (reference prices, PLC yields, unassigned base, etc) are also uncertain.</t>
  </si>
  <si>
    <t>Others</t>
  </si>
  <si>
    <t>Payments/Year</t>
  </si>
  <si>
    <r>
      <rPr>
        <b/>
        <u/>
        <sz val="11"/>
        <color theme="1"/>
        <rFont val="Calibri"/>
        <family val="2"/>
        <scheme val="minor"/>
      </rPr>
      <t>INSTRUCTIONS</t>
    </r>
    <r>
      <rPr>
        <sz val="11"/>
        <color theme="1"/>
        <rFont val="Calibri"/>
        <family val="2"/>
        <scheme val="minor"/>
      </rPr>
      <t>:  Enter the farm serial number (FSN) for each farm you wish to analyze.  This FSN is necessary as it will be copied to other worksheets.  For each FSN, enter the generic base acres.  Also enter the total cropland</t>
    </r>
  </si>
  <si>
    <t>-enter the current CCP yield for the farm.  If this yield is not available from FSA, enter your own estimate or the farm's "CTAP" transition</t>
  </si>
  <si>
    <r>
      <rPr>
        <u/>
        <sz val="10"/>
        <color theme="1"/>
        <rFont val="Calibri"/>
        <family val="2"/>
        <scheme val="minor"/>
      </rPr>
      <t>was not planted, leave blank</t>
    </r>
    <r>
      <rPr>
        <sz val="10"/>
        <color theme="1"/>
        <rFont val="Calibri"/>
        <family val="2"/>
        <scheme val="minor"/>
      </rPr>
      <t xml:space="preserve">.  If planted but no production and yield record is available, </t>
    </r>
    <r>
      <rPr>
        <u/>
        <sz val="10"/>
        <color theme="1"/>
        <rFont val="Calibri"/>
        <family val="2"/>
        <scheme val="minor"/>
      </rPr>
      <t>enter NR</t>
    </r>
    <r>
      <rPr>
        <sz val="10"/>
        <color theme="1"/>
        <rFont val="Calibri"/>
        <family val="2"/>
        <scheme val="minor"/>
      </rPr>
      <t>.</t>
    </r>
  </si>
  <si>
    <r>
      <t xml:space="preserve">-FSA will provide a "substitute yield".  If not available, enter your lowest yield-- </t>
    </r>
    <r>
      <rPr>
        <u/>
        <sz val="10"/>
        <color theme="1"/>
        <rFont val="Calibri"/>
        <family val="2"/>
        <scheme val="minor"/>
      </rPr>
      <t>do not leave the substitute yield blank</t>
    </r>
    <r>
      <rPr>
        <sz val="10"/>
        <color theme="1"/>
        <rFont val="Calibri"/>
        <family val="2"/>
        <scheme val="minor"/>
      </rPr>
      <t xml:space="preserve">.  (Note: the yield  </t>
    </r>
  </si>
  <si>
    <t>Summary of Conversion and Payments by Farm (FSN)</t>
  </si>
  <si>
    <t>Totals</t>
  </si>
  <si>
    <t xml:space="preserve">This summary shows the generic base conversion option by farm that provides the highest seed cotton and  </t>
  </si>
  <si>
    <r>
      <t xml:space="preserve">and peanut PLC payments (if the farm has peanuts).  </t>
    </r>
    <r>
      <rPr>
        <u/>
        <sz val="11"/>
        <color theme="1"/>
        <rFont val="Calibri"/>
        <family val="2"/>
        <scheme val="minor"/>
      </rPr>
      <t xml:space="preserve">The selection shown excludes payments on any other  </t>
    </r>
  </si>
  <si>
    <r>
      <rPr>
        <u/>
        <sz val="11"/>
        <color theme="1"/>
        <rFont val="Calibri"/>
        <family val="2"/>
        <scheme val="minor"/>
      </rPr>
      <t>covered commodities bases on the farm</t>
    </r>
    <r>
      <rPr>
        <sz val="11"/>
        <color theme="1"/>
        <rFont val="Calibri"/>
        <family val="2"/>
        <scheme val="minor"/>
      </rPr>
      <t>.  This is a summary of the "Payments Analysis" worksheet 5.</t>
    </r>
  </si>
  <si>
    <r>
      <t>seed cotton base and bases of other covered commodities based on 2009-2012 planting hi</t>
    </r>
    <r>
      <rPr>
        <sz val="10"/>
        <rFont val="Calibri"/>
        <family val="2"/>
        <scheme val="minor"/>
      </rPr>
      <t>story)</t>
    </r>
    <r>
      <rPr>
        <sz val="10"/>
        <color theme="1"/>
        <rFont val="Calibri"/>
        <family val="2"/>
        <scheme val="minor"/>
      </rPr>
      <t xml:space="preserve">.  Option 1 will be 1-A or 1-B,  </t>
    </r>
  </si>
  <si>
    <r>
      <t>whichever results in the higher seed cotton (</t>
    </r>
    <r>
      <rPr>
        <sz val="10"/>
        <color theme="1"/>
        <rFont val="Calibri"/>
        <family val="2"/>
        <scheme val="minor"/>
      </rPr>
      <t xml:space="preserve">SC) base.  </t>
    </r>
  </si>
  <si>
    <t xml:space="preserve">of bases of all those crops that would be gained under Option 2.  Most of these crops are enrolled in ARC--which is revenue  </t>
  </si>
  <si>
    <r>
      <t>Option 1 (higher of A or B) is conversion of generic base to seed cotton base only.  Option 2 is con</t>
    </r>
    <r>
      <rPr>
        <sz val="10"/>
        <color theme="1"/>
        <rFont val="Calibri"/>
        <family val="2"/>
        <scheme val="minor"/>
      </rPr>
      <t xml:space="preserve">version to seed cotton    </t>
    </r>
  </si>
  <si>
    <t>Payments are made at the Payment Yield on 85% of base acres.  The payments shown do not include any possible  budget</t>
  </si>
  <si>
    <t xml:space="preserve">sequestration cut and do not consider payment limitations. </t>
  </si>
  <si>
    <r>
      <t xml:space="preserve">Option 1 (A or B) the seed cotton PLC is shown for 2014-2018. </t>
    </r>
    <r>
      <rPr>
        <u/>
        <sz val="10"/>
        <color theme="1"/>
        <rFont val="Calibri"/>
        <family val="2"/>
        <scheme val="minor"/>
      </rPr>
      <t xml:space="preserve"> For Option 2, both seed cotton and peanut PLC are shown if</t>
    </r>
  </si>
  <si>
    <r>
      <rPr>
        <u/>
        <sz val="10"/>
        <color theme="1"/>
        <rFont val="Calibri"/>
        <family val="2"/>
        <scheme val="minor"/>
      </rPr>
      <t>the farm has peanut history and if Option 2 provides the opportunity for additional peanut base</t>
    </r>
    <r>
      <rPr>
        <sz val="10"/>
        <color theme="1"/>
        <rFont val="Calibri"/>
        <family val="2"/>
        <scheme val="minor"/>
      </rPr>
      <t>.</t>
    </r>
  </si>
  <si>
    <t>and other bases.  The "Difference" is Option 1 minus Option 2 and is the average per year.  If the "Difference" is positive,</t>
  </si>
  <si>
    <t>Option 1 is higher payments.  If negative, Option 2 is higher.</t>
  </si>
  <si>
    <t>-If Option 1 is higher, would it still be higher if ARC/PLC on "Other Bases" were included for Option 2?</t>
  </si>
  <si>
    <t>-The Difference Per Acre is the Difference divided by the bases of "All Other" covered commodities excluding peanuts</t>
  </si>
  <si>
    <r>
      <rPr>
        <u/>
        <sz val="10"/>
        <color theme="1"/>
        <rFont val="Calibri"/>
        <family val="2"/>
        <scheme val="minor"/>
      </rPr>
      <t>If the "Difference" is positive</t>
    </r>
    <r>
      <rPr>
        <sz val="10"/>
        <color theme="1"/>
        <rFont val="Calibri"/>
        <family val="2"/>
        <scheme val="minor"/>
      </rPr>
      <t>, then Option 1 is higher payments.</t>
    </r>
  </si>
  <si>
    <r>
      <rPr>
        <u/>
        <sz val="10"/>
        <color theme="1"/>
        <rFont val="Calibri"/>
        <family val="2"/>
        <scheme val="minor"/>
      </rPr>
      <t>If the "Difference" is negative</t>
    </r>
    <r>
      <rPr>
        <sz val="10"/>
        <color theme="1"/>
        <rFont val="Calibri"/>
        <family val="2"/>
        <scheme val="minor"/>
      </rPr>
      <t>, then Option 2 is higher payments.</t>
    </r>
  </si>
  <si>
    <t>-If Option 2 is higher, it would be even moreso if there are ARC/PLC expected on Other Bases.</t>
  </si>
  <si>
    <r>
      <rPr>
        <u/>
        <sz val="10"/>
        <color theme="1"/>
        <rFont val="Calibri"/>
        <family val="2"/>
        <scheme val="minor"/>
      </rPr>
      <t>These comparisons are made based on 2014-2018 prices.  There are no guarantees that prices in the future will be similar</t>
    </r>
    <r>
      <rPr>
        <sz val="10"/>
        <color theme="1"/>
        <rFont val="Calibri"/>
        <family val="2"/>
        <scheme val="minor"/>
      </rPr>
      <t xml:space="preserve">. </t>
    </r>
  </si>
  <si>
    <t>Difference Per Acre (Difference / "All Other" Base Acres)</t>
  </si>
  <si>
    <t>that would be gained with Option 2.  Option 2 would instead be higher if ARC/PLC on "All Other" averages higher than this</t>
  </si>
  <si>
    <t>amount per acre per year.  If there are no Other Bases, the Difference Per Acre will show as "N/A".</t>
  </si>
  <si>
    <t>-The Difference Per Acre is the amount per acre per year that payments on All Other bases could decline and Option 2</t>
  </si>
  <si>
    <t>still be equal to or greater than Option 1.</t>
  </si>
  <si>
    <r>
      <t>Th</t>
    </r>
    <r>
      <rPr>
        <sz val="11"/>
        <rFont val="Calibri"/>
        <family val="2"/>
        <scheme val="minor"/>
      </rPr>
      <t>is decision aid</t>
    </r>
    <r>
      <rPr>
        <sz val="11"/>
        <color theme="1"/>
        <rFont val="Calibri"/>
        <family val="2"/>
        <scheme val="minor"/>
      </rPr>
      <t xml:space="preserve"> is designed to assist landowners and producers to make decisions concerning the new seed cotton program and conversion of generic base on a farm to seed cotton</t>
    </r>
  </si>
  <si>
    <r>
      <t>base or bases of seed cotton and other covered commodities.  To fully uti</t>
    </r>
    <r>
      <rPr>
        <sz val="11"/>
        <rFont val="Calibri"/>
        <family val="2"/>
        <scheme val="minor"/>
      </rPr>
      <t>lize this decision aid</t>
    </r>
    <r>
      <rPr>
        <sz val="11"/>
        <color theme="1"/>
        <rFont val="Calibri"/>
        <family val="2"/>
        <scheme val="minor"/>
      </rPr>
      <t>, users will need:</t>
    </r>
  </si>
  <si>
    <r>
      <t xml:space="preserve">-the 2009-2012 acres planted history (P&amp;CP) for cotton </t>
    </r>
    <r>
      <rPr>
        <sz val="11"/>
        <rFont val="Calibri"/>
        <family val="2"/>
        <scheme val="minor"/>
      </rPr>
      <t xml:space="preserve">and all other </t>
    </r>
    <r>
      <rPr>
        <sz val="11"/>
        <color theme="1"/>
        <rFont val="Calibri"/>
        <family val="2"/>
        <scheme val="minor"/>
      </rPr>
      <t>covered commodities by farm (FSN)</t>
    </r>
  </si>
  <si>
    <r>
      <t>Th</t>
    </r>
    <r>
      <rPr>
        <sz val="11"/>
        <rFont val="Calibri"/>
        <family val="2"/>
        <scheme val="minor"/>
      </rPr>
      <t>is decision aid</t>
    </r>
    <r>
      <rPr>
        <sz val="11"/>
        <color theme="1"/>
        <rFont val="Calibri"/>
        <family val="2"/>
        <scheme val="minor"/>
      </rPr>
      <t xml:space="preserve"> can handle up to 20 FSN's.  Additional FSN's can be analyzed using an addition</t>
    </r>
    <r>
      <rPr>
        <sz val="11"/>
        <rFont val="Calibri"/>
        <family val="2"/>
        <scheme val="minor"/>
      </rPr>
      <t xml:space="preserve">al copy of this </t>
    </r>
    <r>
      <rPr>
        <sz val="11"/>
        <color theme="1"/>
        <rFont val="Calibri"/>
        <family val="2"/>
        <scheme val="minor"/>
      </rPr>
      <t>file.  There are 6 worksheets-- 4 of the 6 (worksheets 2 through 5) will</t>
    </r>
  </si>
  <si>
    <t xml:space="preserve">Funding support provided by </t>
  </si>
  <si>
    <t xml:space="preserve">acres.  This is optional but useful for comparison of acres planted to total acres.  Enter the data requested in the red block only.  For Option 2, 9 "covered commodities" are listed including seed cotton (SC).  Space is provided for 2 </t>
  </si>
  <si>
    <t>My 1</t>
  </si>
  <si>
    <t>My 2</t>
  </si>
  <si>
    <r>
      <t xml:space="preserve">others ("My 1" and My 2") if needed.  Enter any other </t>
    </r>
    <r>
      <rPr>
        <u/>
        <sz val="11"/>
        <color theme="1"/>
        <rFont val="Calibri"/>
        <family val="2"/>
        <scheme val="minor"/>
      </rPr>
      <t>covered commodity only</t>
    </r>
    <r>
      <rPr>
        <sz val="11"/>
        <color theme="1"/>
        <rFont val="Calibri"/>
        <family val="2"/>
        <scheme val="minor"/>
      </rPr>
      <t>.  Enter the crop name in the red block only.  All other entries on this worksheet are protected and will be populated as you complete the additional</t>
    </r>
  </si>
  <si>
    <t>worksheets.  When you have completed this worksheet, proceed to #3 "Acres History and SC Options".</t>
  </si>
  <si>
    <r>
      <rPr>
        <b/>
        <u/>
        <sz val="11"/>
        <color theme="1"/>
        <rFont val="Calibri"/>
        <family val="2"/>
        <scheme val="minor"/>
      </rPr>
      <t xml:space="preserve">INSTRUCTIONS: </t>
    </r>
    <r>
      <rPr>
        <sz val="11"/>
        <color theme="1"/>
        <rFont val="Calibri"/>
        <family val="2"/>
        <scheme val="minor"/>
      </rPr>
      <t>Farm number, generic base acres, and total cropland acres have be</t>
    </r>
    <r>
      <rPr>
        <sz val="11"/>
        <rFont val="Calibri"/>
        <family val="2"/>
        <scheme val="minor"/>
      </rPr>
      <t xml:space="preserve">en copied </t>
    </r>
    <r>
      <rPr>
        <sz val="11"/>
        <color theme="1"/>
        <rFont val="Calibri"/>
        <family val="2"/>
        <scheme val="minor"/>
      </rPr>
      <t>for each FSN entered in worksheet #2.  Enter the acres</t>
    </r>
  </si>
  <si>
    <r>
      <t>farms.  Space for 2 "other" covered commodities ("My 1" and "My 2") is provided if needed.  Enter the crop name and P&amp;CP in the space prov</t>
    </r>
    <r>
      <rPr>
        <sz val="11"/>
        <rFont val="Calibri"/>
        <family val="2"/>
        <scheme val="minor"/>
      </rPr>
      <t>ided on</t>
    </r>
  </si>
  <si>
    <r>
      <t xml:space="preserve">yield as an estimate (Note: the CTAP yield is not the same as the CCP yield and the yield </t>
    </r>
    <r>
      <rPr>
        <sz val="10"/>
        <rFont val="Calibri"/>
        <family val="2"/>
        <scheme val="minor"/>
      </rPr>
      <t xml:space="preserve">update will not be </t>
    </r>
    <r>
      <rPr>
        <sz val="10"/>
        <color theme="1"/>
        <rFont val="Calibri"/>
        <family val="2"/>
        <scheme val="minor"/>
      </rPr>
      <t>accurate without the CCP yield).</t>
    </r>
  </si>
  <si>
    <t>US MYA Prices and PLC Payment Rates Used</t>
  </si>
  <si>
    <t>Cotton lint, cotton seed, and peanut US marketing year average (MYA) prices are shown in the table to the right.  2014-2016</t>
  </si>
  <si>
    <t>Don Shurley, Adam N. Rabinowitz, and Yangxuan Liu</t>
  </si>
  <si>
    <t>require data entry.  For worksheets 3 through 5, data entry is made in the white cells only.  On worksheet 2, data entry is in the red outlined blocks.  All other cells are protected.  Each</t>
  </si>
  <si>
    <t>Worksheet #3 "Acres History and SC Options" may be completed stand-alone, provided that the FSN's and the generic base for each are entered into worksheet #2.</t>
  </si>
  <si>
    <r>
      <t xml:space="preserve">worksheet contains brief instructions at the top.  </t>
    </r>
    <r>
      <rPr>
        <u/>
        <sz val="11"/>
        <color theme="1"/>
        <rFont val="Calibri"/>
        <family val="2"/>
        <scheme val="minor"/>
      </rPr>
      <t>Users should complete each and proceed through the worksheets in order</t>
    </r>
    <r>
      <rPr>
        <sz val="11"/>
        <color theme="1"/>
        <rFont val="Calibri"/>
        <family val="2"/>
        <scheme val="minor"/>
      </rPr>
      <t>.</t>
    </r>
  </si>
  <si>
    <t>worksheet #2.  Your generic base conversion options are calculated based on generic base acres and planting history.  Complete the P&amp;CP for each</t>
  </si>
  <si>
    <t>FSN then proceed to worksheet #4.  Option 1-A is seed cotton base equal to 80% of generic base.  Option 1-B is seed cotton base equal to the average</t>
  </si>
  <si>
    <t>cotton acres planted 2009-2012 but not to exceed generic base.  For 1-A and 1-B, any remaining generic base becomes "Unassigned" base.  Option 2</t>
  </si>
  <si>
    <t>prorates the generic base based on 2009-2012 acres planted.  There would be no Unassigned base.</t>
  </si>
  <si>
    <r>
      <t xml:space="preserve">-The cotton P&amp;CP for 2009-2012 are already entered by FSN.  A yield is needed for </t>
    </r>
    <r>
      <rPr>
        <u/>
        <sz val="10"/>
        <color theme="1"/>
        <rFont val="Calibri"/>
        <family val="2"/>
        <scheme val="minor"/>
      </rPr>
      <t>2008-2012</t>
    </r>
    <r>
      <rPr>
        <sz val="10"/>
        <color theme="1"/>
        <rFont val="Calibri"/>
        <family val="2"/>
        <scheme val="minor"/>
      </rPr>
      <t xml:space="preserve"> for each year cotton was planted. </t>
    </r>
    <r>
      <rPr>
        <u/>
        <sz val="10"/>
        <color theme="1"/>
        <rFont val="Calibri"/>
        <family val="2"/>
        <scheme val="minor"/>
      </rPr>
      <t xml:space="preserve"> If cotton</t>
    </r>
  </si>
  <si>
    <t>update is not completely accurate without using the FSA provided substitute yield.</t>
  </si>
  <si>
    <t>-The substitute yield will be used in any year 2008-2012 that your yield is less or if there is no record of yield (NR).  This will be denoted by</t>
  </si>
  <si>
    <t>an "X" for that year.</t>
  </si>
  <si>
    <t>Your updated CCP yield will be the higher of the current CCP yield or 90% of the 2008-2012 average.</t>
  </si>
  <si>
    <t>March 2018 (Revised August 30,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</si>
</sst>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0.0"/>
    <numFmt numFmtId="165" formatCode="&quot;$&quot;#,##0"/>
    <numFmt numFmtId="166" formatCode="0.000"/>
    <numFmt numFmtId="167" formatCode="#,##0\ [$€-1];[Red]\-#,##0\ [$€-1]"/>
    <numFmt numFmtId="168" formatCode="&quot;$&quot;#,##0.00"/>
  </numFmts>
  <fonts count="17" x14ac:knownFonts="1">
    <font>
      <sz val="11"/>
      <color theme="1"/>
      <name val="Calibri"/>
      <family val="2"/>
      <scheme val="minor"/>
    </font>
    <font>
      <b/>
      <sz val="11"/>
      <color theme="1"/>
      <name val="Calibri"/>
      <family val="2"/>
      <scheme val="minor"/>
    </font>
    <font>
      <b/>
      <sz val="14"/>
      <color theme="1"/>
      <name val="Calibri"/>
      <family val="2"/>
      <scheme val="minor"/>
    </font>
    <font>
      <i/>
      <sz val="11"/>
      <color rgb="FFFF0000"/>
      <name val="Calibri"/>
      <family val="2"/>
      <scheme val="minor"/>
    </font>
    <font>
      <sz val="9"/>
      <color theme="1"/>
      <name val="Calibri"/>
      <family val="2"/>
      <scheme val="minor"/>
    </font>
    <font>
      <b/>
      <sz val="9"/>
      <color theme="1"/>
      <name val="Calibri"/>
      <family val="2"/>
      <scheme val="minor"/>
    </font>
    <font>
      <b/>
      <sz val="18"/>
      <color theme="1"/>
      <name val="Calibri"/>
      <family val="2"/>
      <scheme val="minor"/>
    </font>
    <font>
      <b/>
      <u/>
      <sz val="11"/>
      <color theme="1"/>
      <name val="Calibri"/>
      <family val="2"/>
      <scheme val="minor"/>
    </font>
    <font>
      <sz val="10"/>
      <color theme="1"/>
      <name val="Calibri"/>
      <family val="2"/>
      <scheme val="minor"/>
    </font>
    <font>
      <b/>
      <u/>
      <sz val="10"/>
      <color theme="1"/>
      <name val="Calibri"/>
      <family val="2"/>
      <scheme val="minor"/>
    </font>
    <font>
      <u/>
      <sz val="10"/>
      <color theme="1"/>
      <name val="Calibri"/>
      <family val="2"/>
      <scheme val="minor"/>
    </font>
    <font>
      <u/>
      <sz val="11"/>
      <color theme="1"/>
      <name val="Calibri"/>
      <family val="2"/>
      <scheme val="minor"/>
    </font>
    <font>
      <b/>
      <sz val="12"/>
      <color theme="1"/>
      <name val="Calibri"/>
      <family val="2"/>
      <scheme val="minor"/>
    </font>
    <font>
      <sz val="11"/>
      <color rgb="FFFF0000"/>
      <name val="Calibri"/>
      <family val="2"/>
      <scheme val="minor"/>
    </font>
    <font>
      <sz val="10"/>
      <name val="Calibri"/>
      <family val="2"/>
      <scheme val="minor"/>
    </font>
    <font>
      <sz val="11"/>
      <name val="Calibri"/>
      <family val="2"/>
      <scheme val="minor"/>
    </font>
    <font>
      <sz val="11"/>
      <color theme="4" tint="-0.249977111117893"/>
      <name val="Calibri"/>
      <family val="2"/>
      <scheme val="minor"/>
    </font>
  </fonts>
  <fills count="16">
    <fill>
      <patternFill patternType="none"/>
    </fill>
    <fill>
      <patternFill patternType="gray125"/>
    </fill>
    <fill>
      <patternFill patternType="solid">
        <fgColor theme="0"/>
        <bgColor indexed="64"/>
      </patternFill>
    </fill>
    <fill>
      <patternFill patternType="solid">
        <fgColor rgb="FFFFFF99"/>
        <bgColor indexed="64"/>
      </patternFill>
    </fill>
    <fill>
      <patternFill patternType="solid">
        <fgColor theme="2"/>
        <bgColor indexed="64"/>
      </patternFill>
    </fill>
    <fill>
      <patternFill patternType="solid">
        <fgColor theme="4" tint="0.59999389629810485"/>
        <bgColor indexed="64"/>
      </patternFill>
    </fill>
    <fill>
      <patternFill patternType="solid">
        <fgColor theme="9" tint="0.59999389629810485"/>
        <bgColor indexed="64"/>
      </patternFill>
    </fill>
    <fill>
      <patternFill patternType="solid">
        <fgColor rgb="FFFFFF00"/>
        <bgColor indexed="64"/>
      </patternFill>
    </fill>
    <fill>
      <patternFill patternType="solid">
        <fgColor rgb="FFFFFFCC"/>
        <bgColor indexed="64"/>
      </patternFill>
    </fill>
    <fill>
      <patternFill patternType="solid">
        <fgColor theme="2" tint="-9.9978637043366805E-2"/>
        <bgColor indexed="64"/>
      </patternFill>
    </fill>
    <fill>
      <patternFill patternType="solid">
        <fgColor rgb="FFEADAC4"/>
        <bgColor indexed="64"/>
      </patternFill>
    </fill>
    <fill>
      <patternFill patternType="solid">
        <fgColor rgb="FFC4CDDA"/>
        <bgColor indexed="64"/>
      </patternFill>
    </fill>
    <fill>
      <patternFill patternType="solid">
        <fgColor theme="0" tint="-0.14999847407452621"/>
        <bgColor indexed="64"/>
      </patternFill>
    </fill>
    <fill>
      <patternFill patternType="solid">
        <fgColor rgb="FFFFCDCD"/>
        <bgColor indexed="64"/>
      </patternFill>
    </fill>
    <fill>
      <patternFill patternType="solid">
        <fgColor rgb="FFAADDE4"/>
        <bgColor indexed="64"/>
      </patternFill>
    </fill>
    <fill>
      <patternFill patternType="solid">
        <fgColor rgb="FFD3EDF1"/>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medium">
        <color rgb="FFFF0000"/>
      </left>
      <right style="thin">
        <color indexed="64"/>
      </right>
      <top style="thin">
        <color indexed="64"/>
      </top>
      <bottom style="thin">
        <color indexed="64"/>
      </bottom>
      <diagonal/>
    </border>
    <border>
      <left style="thin">
        <color indexed="64"/>
      </left>
      <right style="medium">
        <color rgb="FFFF0000"/>
      </right>
      <top style="thin">
        <color indexed="64"/>
      </top>
      <bottom style="thin">
        <color indexed="64"/>
      </bottom>
      <diagonal/>
    </border>
    <border>
      <left style="medium">
        <color rgb="FFFF0000"/>
      </left>
      <right style="thin">
        <color indexed="64"/>
      </right>
      <top style="thin">
        <color indexed="64"/>
      </top>
      <bottom style="medium">
        <color rgb="FFFF0000"/>
      </bottom>
      <diagonal/>
    </border>
    <border>
      <left style="thin">
        <color indexed="64"/>
      </left>
      <right style="thin">
        <color indexed="64"/>
      </right>
      <top style="thin">
        <color indexed="64"/>
      </top>
      <bottom style="medium">
        <color rgb="FFFF0000"/>
      </bottom>
      <diagonal/>
    </border>
    <border>
      <left style="thin">
        <color indexed="64"/>
      </left>
      <right style="medium">
        <color rgb="FFFF0000"/>
      </right>
      <top style="thin">
        <color indexed="64"/>
      </top>
      <bottom style="medium">
        <color rgb="FFFF0000"/>
      </bottom>
      <diagonal/>
    </border>
    <border>
      <left style="medium">
        <color rgb="FFFF0000"/>
      </left>
      <right style="thin">
        <color indexed="64"/>
      </right>
      <top style="medium">
        <color rgb="FFFF0000"/>
      </top>
      <bottom style="thin">
        <color indexed="64"/>
      </bottom>
      <diagonal/>
    </border>
    <border>
      <left style="thin">
        <color indexed="64"/>
      </left>
      <right style="thin">
        <color indexed="64"/>
      </right>
      <top style="medium">
        <color rgb="FFFF0000"/>
      </top>
      <bottom style="thin">
        <color indexed="64"/>
      </bottom>
      <diagonal/>
    </border>
    <border>
      <left style="thin">
        <color indexed="64"/>
      </left>
      <right style="medium">
        <color rgb="FFFF0000"/>
      </right>
      <top style="medium">
        <color rgb="FFFF0000"/>
      </top>
      <bottom style="thin">
        <color indexed="64"/>
      </bottom>
      <diagonal/>
    </border>
    <border>
      <left style="thin">
        <color auto="1"/>
      </left>
      <right style="thin">
        <color indexed="64"/>
      </right>
      <top/>
      <bottom style="medium">
        <color rgb="FFFF0000"/>
      </bottom>
      <diagonal/>
    </border>
    <border>
      <left style="medium">
        <color rgb="FFFF0000"/>
      </left>
      <right style="medium">
        <color rgb="FFFF0000"/>
      </right>
      <top style="medium">
        <color rgb="FFFF0000"/>
      </top>
      <bottom style="medium">
        <color rgb="FFFF0000"/>
      </bottom>
      <diagonal/>
    </border>
  </borders>
  <cellStyleXfs count="1">
    <xf numFmtId="0" fontId="0" fillId="0" borderId="0"/>
  </cellStyleXfs>
  <cellXfs count="402">
    <xf numFmtId="0" fontId="0" fillId="0" borderId="0" xfId="0"/>
    <xf numFmtId="0" fontId="0" fillId="2" borderId="0" xfId="0" applyFill="1"/>
    <xf numFmtId="0" fontId="0" fillId="2" borderId="1" xfId="0" applyFill="1" applyBorder="1" applyProtection="1">
      <protection locked="0"/>
    </xf>
    <xf numFmtId="0" fontId="0" fillId="2" borderId="0" xfId="0" applyFill="1" applyBorder="1"/>
    <xf numFmtId="0" fontId="1" fillId="2" borderId="0" xfId="0" applyFont="1" applyFill="1" applyBorder="1" applyAlignment="1">
      <alignment horizontal="right"/>
    </xf>
    <xf numFmtId="0" fontId="1" fillId="2" borderId="0" xfId="0" applyFont="1" applyFill="1" applyBorder="1"/>
    <xf numFmtId="165" fontId="1" fillId="2" borderId="0" xfId="0" applyNumberFormat="1" applyFont="1" applyFill="1" applyBorder="1"/>
    <xf numFmtId="0" fontId="1" fillId="3" borderId="1" xfId="0" applyFont="1" applyFill="1" applyBorder="1"/>
    <xf numFmtId="0" fontId="1" fillId="3" borderId="6" xfId="0" applyFont="1" applyFill="1" applyBorder="1"/>
    <xf numFmtId="165" fontId="0" fillId="3" borderId="1" xfId="0" applyNumberFormat="1" applyFill="1" applyBorder="1"/>
    <xf numFmtId="0" fontId="0" fillId="2" borderId="0" xfId="0" applyFill="1" applyProtection="1"/>
    <xf numFmtId="0" fontId="0" fillId="0" borderId="0" xfId="0" applyProtection="1"/>
    <xf numFmtId="0" fontId="0" fillId="4" borderId="0" xfId="0" applyFill="1"/>
    <xf numFmtId="0" fontId="0" fillId="6" borderId="8" xfId="0" applyFill="1" applyBorder="1"/>
    <xf numFmtId="0" fontId="0" fillId="6" borderId="9" xfId="0" applyFill="1" applyBorder="1"/>
    <xf numFmtId="0" fontId="0" fillId="6" borderId="12" xfId="0" applyFill="1" applyBorder="1"/>
    <xf numFmtId="0" fontId="0" fillId="6" borderId="0" xfId="0" applyFill="1" applyBorder="1"/>
    <xf numFmtId="0" fontId="0" fillId="6" borderId="14" xfId="0" applyFill="1" applyBorder="1"/>
    <xf numFmtId="0" fontId="0" fillId="6" borderId="10" xfId="0" applyFill="1" applyBorder="1"/>
    <xf numFmtId="0" fontId="0" fillId="6" borderId="1" xfId="0" applyFill="1" applyBorder="1"/>
    <xf numFmtId="0" fontId="0" fillId="6" borderId="1" xfId="0" applyFill="1" applyBorder="1" applyAlignment="1">
      <alignment horizontal="right"/>
    </xf>
    <xf numFmtId="0" fontId="0" fillId="6" borderId="1" xfId="0" applyFill="1" applyBorder="1" applyAlignment="1">
      <alignment horizontal="left"/>
    </xf>
    <xf numFmtId="0" fontId="1" fillId="6" borderId="1" xfId="0" applyFont="1" applyFill="1" applyBorder="1"/>
    <xf numFmtId="2" fontId="0" fillId="6" borderId="1" xfId="0" applyNumberFormat="1" applyFill="1" applyBorder="1"/>
    <xf numFmtId="2" fontId="1" fillId="6" borderId="1" xfId="0" applyNumberFormat="1" applyFont="1" applyFill="1" applyBorder="1"/>
    <xf numFmtId="164" fontId="1" fillId="6" borderId="1" xfId="0" applyNumberFormat="1" applyFont="1" applyFill="1" applyBorder="1"/>
    <xf numFmtId="0" fontId="1" fillId="6" borderId="1" xfId="0" applyFont="1" applyFill="1" applyBorder="1" applyAlignment="1">
      <alignment horizontal="right"/>
    </xf>
    <xf numFmtId="0" fontId="0" fillId="6" borderId="6" xfId="0" applyFill="1" applyBorder="1" applyAlignment="1">
      <alignment horizontal="left"/>
    </xf>
    <xf numFmtId="0" fontId="0" fillId="6" borderId="2" xfId="0" applyFill="1" applyBorder="1" applyAlignment="1">
      <alignment horizontal="left"/>
    </xf>
    <xf numFmtId="0" fontId="1" fillId="6" borderId="6" xfId="0" applyFont="1" applyFill="1" applyBorder="1" applyAlignment="1">
      <alignment horizontal="left"/>
    </xf>
    <xf numFmtId="0" fontId="1" fillId="6" borderId="2" xfId="0" applyFont="1" applyFill="1" applyBorder="1" applyAlignment="1">
      <alignment horizontal="left"/>
    </xf>
    <xf numFmtId="164" fontId="0" fillId="6" borderId="1" xfId="0" applyNumberFormat="1" applyFill="1" applyBorder="1" applyProtection="1">
      <protection locked="0"/>
    </xf>
    <xf numFmtId="0" fontId="2" fillId="4" borderId="0" xfId="0" applyFont="1" applyFill="1" applyAlignment="1">
      <alignment horizontal="left"/>
    </xf>
    <xf numFmtId="0" fontId="1" fillId="6" borderId="1" xfId="0" applyFont="1" applyFill="1" applyBorder="1" applyProtection="1">
      <protection locked="0"/>
    </xf>
    <xf numFmtId="2" fontId="0" fillId="5" borderId="1" xfId="0" applyNumberFormat="1" applyFill="1" applyBorder="1"/>
    <xf numFmtId="0" fontId="0" fillId="2" borderId="6" xfId="0" applyFill="1" applyBorder="1"/>
    <xf numFmtId="0" fontId="0" fillId="2" borderId="11" xfId="0" applyFill="1" applyBorder="1"/>
    <xf numFmtId="0" fontId="0" fillId="2" borderId="2" xfId="0" applyFill="1" applyBorder="1"/>
    <xf numFmtId="0" fontId="0" fillId="2" borderId="5" xfId="0" applyFill="1" applyBorder="1" applyAlignment="1">
      <alignment horizontal="center"/>
    </xf>
    <xf numFmtId="0" fontId="0" fillId="2" borderId="5" xfId="0" applyFill="1" applyBorder="1" applyAlignment="1">
      <alignment horizontal="right"/>
    </xf>
    <xf numFmtId="0" fontId="0" fillId="0" borderId="0" xfId="0" applyBorder="1"/>
    <xf numFmtId="49" fontId="0" fillId="0" borderId="0" xfId="0" applyNumberFormat="1" applyBorder="1"/>
    <xf numFmtId="2" fontId="0" fillId="4" borderId="1" xfId="0" applyNumberFormat="1" applyFill="1" applyBorder="1"/>
    <xf numFmtId="0" fontId="0" fillId="0" borderId="0" xfId="0" applyFill="1" applyBorder="1"/>
    <xf numFmtId="49" fontId="0" fillId="0" borderId="0" xfId="0" applyNumberFormat="1" applyFill="1" applyBorder="1"/>
    <xf numFmtId="0" fontId="0" fillId="4" borderId="0" xfId="0" applyFill="1" applyBorder="1"/>
    <xf numFmtId="0" fontId="0" fillId="2" borderId="1" xfId="0" applyNumberFormat="1" applyFill="1" applyBorder="1" applyAlignment="1">
      <alignment horizontal="right"/>
    </xf>
    <xf numFmtId="49" fontId="0" fillId="2" borderId="1" xfId="0" applyNumberFormat="1" applyFill="1" applyBorder="1" applyAlignment="1">
      <alignment horizontal="right"/>
    </xf>
    <xf numFmtId="0" fontId="0" fillId="2" borderId="2" xfId="0" applyFill="1" applyBorder="1" applyAlignment="1">
      <alignment horizontal="right"/>
    </xf>
    <xf numFmtId="3" fontId="0" fillId="7" borderId="2" xfId="0" applyNumberFormat="1" applyFill="1" applyBorder="1"/>
    <xf numFmtId="3" fontId="0" fillId="7" borderId="1" xfId="0" applyNumberFormat="1" applyFill="1" applyBorder="1"/>
    <xf numFmtId="0" fontId="0" fillId="2" borderId="0" xfId="0" applyFill="1" applyBorder="1" applyProtection="1"/>
    <xf numFmtId="0" fontId="1" fillId="6" borderId="3" xfId="0" applyFont="1" applyFill="1" applyBorder="1"/>
    <xf numFmtId="0" fontId="1" fillId="6" borderId="7" xfId="0" applyFont="1" applyFill="1" applyBorder="1"/>
    <xf numFmtId="3" fontId="1" fillId="6" borderId="7" xfId="0" applyNumberFormat="1" applyFont="1" applyFill="1" applyBorder="1"/>
    <xf numFmtId="3" fontId="1" fillId="6" borderId="1" xfId="0" applyNumberFormat="1" applyFont="1" applyFill="1" applyBorder="1"/>
    <xf numFmtId="3" fontId="0" fillId="6" borderId="4" xfId="0" applyNumberFormat="1" applyFill="1" applyBorder="1"/>
    <xf numFmtId="0" fontId="0" fillId="9" borderId="12" xfId="0" applyFill="1" applyBorder="1"/>
    <xf numFmtId="0" fontId="0" fillId="9" borderId="1" xfId="0" applyFill="1" applyBorder="1"/>
    <xf numFmtId="0" fontId="0" fillId="9" borderId="2" xfId="0" applyFill="1" applyBorder="1" applyProtection="1"/>
    <xf numFmtId="0" fontId="0" fillId="9" borderId="1" xfId="0" applyFill="1" applyBorder="1" applyProtection="1"/>
    <xf numFmtId="0" fontId="0" fillId="9" borderId="1" xfId="0" applyFill="1" applyBorder="1" applyAlignment="1" applyProtection="1">
      <alignment horizontal="right"/>
    </xf>
    <xf numFmtId="2" fontId="0" fillId="9" borderId="1" xfId="0" applyNumberFormat="1" applyFill="1" applyBorder="1" applyProtection="1"/>
    <xf numFmtId="3" fontId="0" fillId="9" borderId="1" xfId="0" applyNumberFormat="1" applyFill="1" applyBorder="1"/>
    <xf numFmtId="0" fontId="0" fillId="2" borderId="0" xfId="0" applyFill="1" applyBorder="1" applyAlignment="1" applyProtection="1">
      <alignment horizontal="right"/>
    </xf>
    <xf numFmtId="2" fontId="0" fillId="2" borderId="0" xfId="0" applyNumberFormat="1" applyFill="1" applyBorder="1" applyProtection="1"/>
    <xf numFmtId="3" fontId="0" fillId="2" borderId="0" xfId="0" applyNumberFormat="1" applyFill="1" applyBorder="1"/>
    <xf numFmtId="0" fontId="1" fillId="2" borderId="0" xfId="0" applyFont="1" applyFill="1" applyBorder="1" applyAlignment="1" applyProtection="1">
      <alignment horizontal="center"/>
    </xf>
    <xf numFmtId="3" fontId="0" fillId="2" borderId="0" xfId="0" applyNumberFormat="1" applyFill="1" applyBorder="1" applyProtection="1"/>
    <xf numFmtId="0" fontId="0" fillId="9" borderId="8" xfId="0" applyFill="1" applyBorder="1"/>
    <xf numFmtId="0" fontId="0" fillId="9" borderId="14" xfId="0" applyFill="1" applyBorder="1"/>
    <xf numFmtId="0" fontId="0" fillId="9" borderId="10" xfId="0" applyFill="1" applyBorder="1"/>
    <xf numFmtId="0" fontId="0" fillId="9" borderId="3" xfId="0" applyFill="1" applyBorder="1"/>
    <xf numFmtId="0" fontId="0" fillId="9" borderId="4" xfId="0" applyFill="1" applyBorder="1"/>
    <xf numFmtId="2" fontId="0" fillId="9" borderId="2" xfId="0" applyNumberFormat="1" applyFill="1" applyBorder="1" applyProtection="1"/>
    <xf numFmtId="2" fontId="0" fillId="9" borderId="1" xfId="0" applyNumberFormat="1" applyFill="1" applyBorder="1"/>
    <xf numFmtId="3" fontId="1" fillId="9" borderId="1" xfId="0" applyNumberFormat="1" applyFont="1" applyFill="1" applyBorder="1"/>
    <xf numFmtId="0" fontId="0" fillId="6" borderId="7" xfId="0" applyFill="1" applyBorder="1"/>
    <xf numFmtId="0" fontId="0" fillId="6" borderId="4" xfId="0" applyFill="1" applyBorder="1"/>
    <xf numFmtId="0" fontId="0" fillId="9" borderId="0" xfId="0" applyFill="1" applyBorder="1"/>
    <xf numFmtId="0" fontId="1" fillId="6" borderId="12" xfId="0" applyFont="1" applyFill="1" applyBorder="1"/>
    <xf numFmtId="0" fontId="1" fillId="6" borderId="5" xfId="0" applyFont="1" applyFill="1" applyBorder="1"/>
    <xf numFmtId="3" fontId="1" fillId="6" borderId="6" xfId="0" applyNumberFormat="1" applyFont="1" applyFill="1" applyBorder="1" applyAlignment="1">
      <alignment horizontal="center"/>
    </xf>
    <xf numFmtId="3" fontId="1" fillId="6" borderId="2" xfId="0" applyNumberFormat="1" applyFont="1" applyFill="1" applyBorder="1" applyAlignment="1">
      <alignment horizontal="center"/>
    </xf>
    <xf numFmtId="3" fontId="1" fillId="6" borderId="6" xfId="0" applyNumberFormat="1" applyFont="1" applyFill="1" applyBorder="1" applyAlignment="1">
      <alignment horizontal="center"/>
    </xf>
    <xf numFmtId="0" fontId="0" fillId="2" borderId="8" xfId="0" applyFill="1" applyBorder="1"/>
    <xf numFmtId="0" fontId="0" fillId="2" borderId="9" xfId="0" applyFill="1" applyBorder="1"/>
    <xf numFmtId="0" fontId="0" fillId="2" borderId="14" xfId="0" applyFill="1" applyBorder="1"/>
    <xf numFmtId="0" fontId="0" fillId="6" borderId="7" xfId="0" applyFill="1" applyBorder="1" applyProtection="1"/>
    <xf numFmtId="0" fontId="0" fillId="6" borderId="9" xfId="0" applyFill="1" applyBorder="1" applyProtection="1"/>
    <xf numFmtId="0" fontId="0" fillId="6" borderId="14" xfId="0" applyFill="1" applyBorder="1" applyProtection="1"/>
    <xf numFmtId="0" fontId="0" fillId="6" borderId="4" xfId="0" applyFill="1" applyBorder="1" applyProtection="1"/>
    <xf numFmtId="0" fontId="0" fillId="6" borderId="13" xfId="0" applyFill="1" applyBorder="1"/>
    <xf numFmtId="0" fontId="1" fillId="9" borderId="1" xfId="0" applyFont="1" applyFill="1" applyBorder="1" applyAlignment="1" applyProtection="1">
      <alignment horizontal="right"/>
    </xf>
    <xf numFmtId="3" fontId="0" fillId="9" borderId="1" xfId="0" applyNumberFormat="1" applyFont="1" applyFill="1" applyBorder="1"/>
    <xf numFmtId="0" fontId="1" fillId="6" borderId="6" xfId="0" applyFont="1" applyFill="1" applyBorder="1"/>
    <xf numFmtId="0" fontId="1" fillId="6" borderId="11" xfId="0" applyFont="1" applyFill="1" applyBorder="1"/>
    <xf numFmtId="3" fontId="1" fillId="6" borderId="11" xfId="0" applyNumberFormat="1" applyFont="1" applyFill="1" applyBorder="1"/>
    <xf numFmtId="0" fontId="0" fillId="6" borderId="11" xfId="0" applyFill="1" applyBorder="1"/>
    <xf numFmtId="3" fontId="0" fillId="6" borderId="7" xfId="0" applyNumberFormat="1" applyFill="1" applyBorder="1" applyProtection="1"/>
    <xf numFmtId="0" fontId="0" fillId="6" borderId="6" xfId="0" applyFill="1" applyBorder="1"/>
    <xf numFmtId="3" fontId="1" fillId="6" borderId="11" xfId="0" applyNumberFormat="1" applyFont="1" applyFill="1" applyBorder="1" applyAlignment="1">
      <alignment horizontal="center"/>
    </xf>
    <xf numFmtId="0" fontId="0" fillId="9" borderId="1" xfId="0" applyFill="1" applyBorder="1" applyProtection="1">
      <protection locked="0"/>
    </xf>
    <xf numFmtId="0" fontId="0" fillId="9" borderId="1" xfId="0" applyFill="1" applyBorder="1" applyAlignment="1" applyProtection="1">
      <alignment horizontal="center"/>
    </xf>
    <xf numFmtId="3" fontId="0" fillId="9" borderId="1" xfId="0" applyNumberFormat="1" applyFill="1" applyBorder="1" applyAlignment="1">
      <alignment horizontal="center"/>
    </xf>
    <xf numFmtId="0" fontId="0" fillId="6" borderId="9" xfId="0" applyFill="1" applyBorder="1" applyAlignment="1" applyProtection="1">
      <alignment horizontal="right"/>
    </xf>
    <xf numFmtId="0" fontId="0" fillId="6" borderId="14" xfId="0" applyFill="1" applyBorder="1" applyAlignment="1" applyProtection="1">
      <alignment horizontal="right"/>
    </xf>
    <xf numFmtId="3" fontId="0" fillId="6" borderId="10" xfId="0" applyNumberFormat="1" applyFill="1" applyBorder="1" applyProtection="1"/>
    <xf numFmtId="0" fontId="0" fillId="6" borderId="10" xfId="0" applyFill="1" applyBorder="1" applyProtection="1"/>
    <xf numFmtId="0" fontId="0" fillId="9" borderId="9" xfId="0" applyFill="1" applyBorder="1"/>
    <xf numFmtId="3" fontId="0" fillId="6" borderId="10" xfId="0" applyNumberFormat="1" applyFill="1" applyBorder="1"/>
    <xf numFmtId="3" fontId="0" fillId="6" borderId="7" xfId="0" applyNumberFormat="1" applyFill="1" applyBorder="1"/>
    <xf numFmtId="3" fontId="0" fillId="6" borderId="8" xfId="0" applyNumberFormat="1" applyFill="1" applyBorder="1"/>
    <xf numFmtId="0" fontId="0" fillId="6" borderId="6" xfId="0" applyFill="1" applyBorder="1" applyAlignment="1">
      <alignment horizontal="left"/>
    </xf>
    <xf numFmtId="0" fontId="0" fillId="6" borderId="2" xfId="0" applyFill="1" applyBorder="1" applyAlignment="1">
      <alignment horizontal="left"/>
    </xf>
    <xf numFmtId="0" fontId="0" fillId="6" borderId="1" xfId="0" applyFill="1" applyBorder="1" applyAlignment="1">
      <alignment horizontal="left"/>
    </xf>
    <xf numFmtId="0" fontId="1" fillId="6" borderId="6" xfId="0" applyFont="1" applyFill="1" applyBorder="1" applyAlignment="1">
      <alignment horizontal="left"/>
    </xf>
    <xf numFmtId="0" fontId="1" fillId="6" borderId="2" xfId="0" applyFont="1" applyFill="1" applyBorder="1" applyAlignment="1">
      <alignment horizontal="left"/>
    </xf>
    <xf numFmtId="0" fontId="1" fillId="6" borderId="3" xfId="0" applyFont="1" applyFill="1" applyBorder="1" applyAlignment="1">
      <alignment horizontal="left"/>
    </xf>
    <xf numFmtId="0" fontId="1" fillId="6" borderId="7" xfId="0" applyFont="1" applyFill="1" applyBorder="1" applyAlignment="1">
      <alignment horizontal="left"/>
    </xf>
    <xf numFmtId="0" fontId="0" fillId="6" borderId="0" xfId="0" applyFill="1" applyBorder="1" applyAlignment="1">
      <alignment horizontal="left"/>
    </xf>
    <xf numFmtId="0" fontId="0" fillId="6" borderId="0" xfId="0" applyFill="1" applyAlignment="1">
      <alignment horizontal="left"/>
    </xf>
    <xf numFmtId="0" fontId="2" fillId="4" borderId="0" xfId="0" applyFont="1" applyFill="1" applyAlignment="1">
      <alignment horizontal="center"/>
    </xf>
    <xf numFmtId="0" fontId="1" fillId="4" borderId="0" xfId="0" applyFont="1" applyFill="1" applyAlignment="1">
      <alignment horizontal="center"/>
    </xf>
    <xf numFmtId="0" fontId="1" fillId="5" borderId="9" xfId="0" applyFont="1" applyFill="1" applyBorder="1" applyAlignment="1">
      <alignment horizontal="center"/>
    </xf>
    <xf numFmtId="0" fontId="1" fillId="3" borderId="5" xfId="0" applyFont="1" applyFill="1" applyBorder="1" applyAlignment="1">
      <alignment horizontal="right"/>
    </xf>
    <xf numFmtId="165" fontId="1" fillId="3" borderId="1" xfId="0" applyNumberFormat="1" applyFont="1" applyFill="1" applyBorder="1"/>
    <xf numFmtId="0" fontId="1" fillId="3" borderId="1" xfId="0" applyFont="1" applyFill="1" applyBorder="1" applyAlignment="1">
      <alignment horizontal="right"/>
    </xf>
    <xf numFmtId="0" fontId="4" fillId="2" borderId="6" xfId="0" applyFont="1" applyFill="1" applyBorder="1"/>
    <xf numFmtId="0" fontId="4" fillId="2" borderId="11" xfId="0" applyFont="1" applyFill="1" applyBorder="1"/>
    <xf numFmtId="0" fontId="4" fillId="2" borderId="2" xfId="0" applyFont="1" applyFill="1" applyBorder="1"/>
    <xf numFmtId="0" fontId="0" fillId="0" borderId="0" xfId="0" applyFill="1" applyBorder="1" applyAlignment="1">
      <alignment horizontal="center"/>
    </xf>
    <xf numFmtId="3" fontId="0" fillId="8" borderId="1" xfId="0" applyNumberFormat="1" applyFill="1" applyBorder="1"/>
    <xf numFmtId="0" fontId="0" fillId="10" borderId="0" xfId="0" applyFill="1"/>
    <xf numFmtId="0" fontId="0" fillId="10" borderId="0" xfId="0" applyFill="1" applyProtection="1"/>
    <xf numFmtId="0" fontId="0" fillId="10" borderId="0" xfId="0" applyFill="1" applyBorder="1"/>
    <xf numFmtId="0" fontId="0" fillId="10" borderId="0" xfId="0" applyFill="1" applyBorder="1" applyAlignment="1" applyProtection="1">
      <alignment horizontal="right"/>
    </xf>
    <xf numFmtId="2" fontId="0" fillId="10" borderId="0" xfId="0" applyNumberFormat="1" applyFill="1" applyBorder="1" applyProtection="1"/>
    <xf numFmtId="0" fontId="0" fillId="10" borderId="0" xfId="0" applyFill="1" applyBorder="1" applyProtection="1"/>
    <xf numFmtId="3" fontId="0" fillId="10" borderId="0" xfId="0" applyNumberFormat="1" applyFill="1" applyBorder="1"/>
    <xf numFmtId="0" fontId="1" fillId="10" borderId="0" xfId="0" applyFont="1" applyFill="1" applyBorder="1" applyAlignment="1" applyProtection="1">
      <alignment horizontal="center"/>
    </xf>
    <xf numFmtId="3" fontId="0" fillId="10" borderId="0" xfId="0" applyNumberFormat="1" applyFill="1" applyBorder="1" applyProtection="1"/>
    <xf numFmtId="0" fontId="2" fillId="11" borderId="0" xfId="0" applyFont="1" applyFill="1" applyAlignment="1">
      <alignment horizontal="center"/>
    </xf>
    <xf numFmtId="0" fontId="0" fillId="11" borderId="0" xfId="0" applyFill="1"/>
    <xf numFmtId="0" fontId="1" fillId="11" borderId="8" xfId="0" applyFont="1" applyFill="1" applyBorder="1"/>
    <xf numFmtId="0" fontId="1" fillId="11" borderId="1" xfId="0" applyFont="1" applyFill="1" applyBorder="1"/>
    <xf numFmtId="164" fontId="0" fillId="11" borderId="1" xfId="0" applyNumberFormat="1" applyFill="1" applyBorder="1"/>
    <xf numFmtId="0" fontId="0" fillId="11" borderId="9" xfId="0" applyFill="1" applyBorder="1"/>
    <xf numFmtId="0" fontId="0" fillId="11" borderId="14" xfId="0" applyFill="1" applyBorder="1"/>
    <xf numFmtId="0" fontId="1" fillId="11" borderId="6" xfId="0" applyFont="1" applyFill="1" applyBorder="1"/>
    <xf numFmtId="0" fontId="1" fillId="11" borderId="1" xfId="0" applyFont="1" applyFill="1" applyBorder="1" applyAlignment="1">
      <alignment horizontal="right"/>
    </xf>
    <xf numFmtId="0" fontId="0" fillId="11" borderId="0" xfId="0" applyFill="1" applyBorder="1"/>
    <xf numFmtId="0" fontId="0" fillId="11" borderId="10" xfId="0" applyFill="1" applyBorder="1"/>
    <xf numFmtId="0" fontId="0" fillId="11" borderId="1" xfId="0" applyFill="1" applyBorder="1"/>
    <xf numFmtId="0" fontId="0" fillId="11" borderId="1" xfId="0" applyFill="1" applyBorder="1" applyAlignment="1">
      <alignment horizontal="right"/>
    </xf>
    <xf numFmtId="3" fontId="0" fillId="11" borderId="1" xfId="0" applyNumberFormat="1" applyFont="1" applyFill="1" applyBorder="1" applyAlignment="1">
      <alignment horizontal="right"/>
    </xf>
    <xf numFmtId="2" fontId="0" fillId="11" borderId="1" xfId="0" applyNumberFormat="1" applyFill="1" applyBorder="1" applyAlignment="1">
      <alignment horizontal="right"/>
    </xf>
    <xf numFmtId="3" fontId="0" fillId="11" borderId="1" xfId="0" applyNumberFormat="1" applyFill="1" applyBorder="1"/>
    <xf numFmtId="3" fontId="0" fillId="11" borderId="8" xfId="0" applyNumberFormat="1" applyFill="1" applyBorder="1"/>
    <xf numFmtId="0" fontId="1" fillId="11" borderId="3" xfId="0" applyFont="1" applyFill="1" applyBorder="1"/>
    <xf numFmtId="0" fontId="1" fillId="11" borderId="1" xfId="0" quotePrefix="1" applyFont="1" applyFill="1" applyBorder="1" applyAlignment="1">
      <alignment horizontal="right"/>
    </xf>
    <xf numFmtId="0" fontId="0" fillId="11" borderId="1" xfId="0" applyFont="1" applyFill="1" applyBorder="1"/>
    <xf numFmtId="0" fontId="0" fillId="11" borderId="1" xfId="0" applyFont="1" applyFill="1" applyBorder="1" applyAlignment="1">
      <alignment horizontal="right"/>
    </xf>
    <xf numFmtId="0" fontId="0" fillId="11" borderId="1" xfId="0" applyNumberFormat="1" applyFont="1" applyFill="1" applyBorder="1"/>
    <xf numFmtId="2" fontId="0" fillId="11" borderId="1" xfId="0" applyNumberFormat="1" applyFont="1" applyFill="1" applyBorder="1"/>
    <xf numFmtId="3" fontId="0" fillId="11" borderId="6" xfId="0" applyNumberFormat="1" applyFill="1" applyBorder="1"/>
    <xf numFmtId="0" fontId="0" fillId="11" borderId="1" xfId="0" applyNumberFormat="1" applyFill="1" applyBorder="1"/>
    <xf numFmtId="2" fontId="0" fillId="11" borderId="1" xfId="0" applyNumberFormat="1" applyFill="1" applyBorder="1"/>
    <xf numFmtId="0" fontId="0" fillId="11" borderId="5" xfId="0" applyNumberFormat="1" applyFill="1" applyBorder="1"/>
    <xf numFmtId="2" fontId="0" fillId="11" borderId="5" xfId="0" applyNumberFormat="1" applyFill="1" applyBorder="1"/>
    <xf numFmtId="0" fontId="1" fillId="11" borderId="6" xfId="0" applyNumberFormat="1" applyFont="1" applyFill="1" applyBorder="1"/>
    <xf numFmtId="0" fontId="1" fillId="11" borderId="11" xfId="0" applyFont="1" applyFill="1" applyBorder="1"/>
    <xf numFmtId="0" fontId="1" fillId="11" borderId="1" xfId="0" applyNumberFormat="1" applyFont="1" applyFill="1" applyBorder="1"/>
    <xf numFmtId="0" fontId="1" fillId="11" borderId="10" xfId="0" applyFont="1" applyFill="1" applyBorder="1"/>
    <xf numFmtId="0" fontId="1" fillId="11" borderId="0" xfId="0" applyFont="1" applyFill="1" applyBorder="1" applyAlignment="1">
      <alignment horizontal="right"/>
    </xf>
    <xf numFmtId="165" fontId="1" fillId="11" borderId="0" xfId="0" applyNumberFormat="1" applyFont="1" applyFill="1" applyBorder="1"/>
    <xf numFmtId="0" fontId="1" fillId="11" borderId="0" xfId="0" applyFont="1" applyFill="1" applyBorder="1"/>
    <xf numFmtId="165" fontId="1" fillId="11" borderId="2" xfId="0" applyNumberFormat="1" applyFont="1" applyFill="1" applyBorder="1"/>
    <xf numFmtId="0" fontId="4" fillId="11" borderId="1" xfId="0" applyFont="1" applyFill="1" applyBorder="1"/>
    <xf numFmtId="167" fontId="4" fillId="11" borderId="1" xfId="0" quotePrefix="1" applyNumberFormat="1" applyFont="1" applyFill="1" applyBorder="1" applyAlignment="1">
      <alignment horizontal="right"/>
    </xf>
    <xf numFmtId="0" fontId="4" fillId="11" borderId="1" xfId="0" quotePrefix="1" applyFont="1" applyFill="1" applyBorder="1" applyAlignment="1">
      <alignment horizontal="right"/>
    </xf>
    <xf numFmtId="166" fontId="4" fillId="11" borderId="1" xfId="0" applyNumberFormat="1" applyFont="1" applyFill="1" applyBorder="1"/>
    <xf numFmtId="0" fontId="4" fillId="11" borderId="1" xfId="0" applyFont="1" applyFill="1" applyBorder="1" applyAlignment="1">
      <alignment horizontal="left"/>
    </xf>
    <xf numFmtId="2" fontId="4" fillId="11" borderId="1" xfId="0" applyNumberFormat="1" applyFont="1" applyFill="1" applyBorder="1"/>
    <xf numFmtId="0" fontId="5" fillId="11" borderId="1" xfId="0" applyFont="1" applyFill="1" applyBorder="1"/>
    <xf numFmtId="0" fontId="0" fillId="2" borderId="12" xfId="0" applyFill="1" applyBorder="1"/>
    <xf numFmtId="0" fontId="0" fillId="2" borderId="10" xfId="0" applyFill="1" applyBorder="1"/>
    <xf numFmtId="0" fontId="0" fillId="2" borderId="0" xfId="0" quotePrefix="1" applyFill="1" applyBorder="1"/>
    <xf numFmtId="0" fontId="0" fillId="2" borderId="4" xfId="0" applyFill="1" applyBorder="1"/>
    <xf numFmtId="0" fontId="0" fillId="2" borderId="13" xfId="0" applyFill="1" applyBorder="1"/>
    <xf numFmtId="0" fontId="0" fillId="2" borderId="15" xfId="0" applyFill="1" applyBorder="1"/>
    <xf numFmtId="0" fontId="1" fillId="2" borderId="5" xfId="0" applyFont="1" applyFill="1" applyBorder="1" applyAlignment="1">
      <alignment horizontal="center"/>
    </xf>
    <xf numFmtId="0" fontId="0" fillId="2" borderId="13" xfId="0" applyFill="1" applyBorder="1" applyAlignment="1">
      <alignment horizontal="right"/>
    </xf>
    <xf numFmtId="2" fontId="0" fillId="2" borderId="13" xfId="0" applyNumberFormat="1" applyFill="1" applyBorder="1"/>
    <xf numFmtId="0" fontId="0" fillId="2" borderId="10" xfId="0" applyFill="1" applyBorder="1" applyAlignment="1">
      <alignment horizontal="center"/>
    </xf>
    <xf numFmtId="164" fontId="0" fillId="2" borderId="10" xfId="0" applyNumberFormat="1" applyFill="1" applyBorder="1"/>
    <xf numFmtId="0" fontId="0" fillId="9" borderId="7" xfId="0" applyFill="1" applyBorder="1"/>
    <xf numFmtId="3" fontId="0" fillId="8" borderId="2" xfId="0" applyNumberFormat="1" applyFill="1" applyBorder="1"/>
    <xf numFmtId="0" fontId="8" fillId="10" borderId="0" xfId="0" applyFont="1" applyFill="1"/>
    <xf numFmtId="0" fontId="8" fillId="10" borderId="0" xfId="0" applyFont="1" applyFill="1" applyProtection="1"/>
    <xf numFmtId="0" fontId="0" fillId="12" borderId="0" xfId="0" applyFill="1"/>
    <xf numFmtId="0" fontId="8" fillId="11" borderId="0" xfId="0" applyFont="1" applyFill="1"/>
    <xf numFmtId="0" fontId="0" fillId="6" borderId="6" xfId="0" applyFill="1" applyBorder="1" applyAlignment="1">
      <alignment horizontal="left"/>
    </xf>
    <xf numFmtId="0" fontId="0" fillId="6" borderId="2" xfId="0" applyFill="1" applyBorder="1" applyAlignment="1">
      <alignment horizontal="left"/>
    </xf>
    <xf numFmtId="0" fontId="0" fillId="6" borderId="1" xfId="0" applyFill="1" applyBorder="1" applyAlignment="1">
      <alignment horizontal="left"/>
    </xf>
    <xf numFmtId="0" fontId="1" fillId="6" borderId="6" xfId="0" applyFont="1" applyFill="1" applyBorder="1" applyAlignment="1">
      <alignment horizontal="left"/>
    </xf>
    <xf numFmtId="0" fontId="1" fillId="6" borderId="2" xfId="0" applyFont="1" applyFill="1" applyBorder="1" applyAlignment="1">
      <alignment horizontal="left"/>
    </xf>
    <xf numFmtId="165" fontId="0" fillId="11" borderId="0" xfId="0" applyNumberFormat="1" applyFill="1"/>
    <xf numFmtId="165" fontId="0" fillId="11" borderId="0" xfId="0" applyNumberFormat="1" applyFill="1" applyBorder="1"/>
    <xf numFmtId="165" fontId="1" fillId="3" borderId="1" xfId="0" applyNumberFormat="1" applyFont="1" applyFill="1" applyBorder="1" applyAlignment="1">
      <alignment horizontal="right"/>
    </xf>
    <xf numFmtId="0" fontId="8" fillId="13" borderId="0" xfId="0" applyFont="1" applyFill="1"/>
    <xf numFmtId="0" fontId="10" fillId="13" borderId="0" xfId="0" applyFont="1" applyFill="1"/>
    <xf numFmtId="0" fontId="9" fillId="13" borderId="0" xfId="0" applyFont="1" applyFill="1"/>
    <xf numFmtId="0" fontId="8" fillId="13" borderId="0" xfId="0" quotePrefix="1" applyFont="1" applyFill="1"/>
    <xf numFmtId="0" fontId="0" fillId="2" borderId="5" xfId="0" applyFill="1" applyBorder="1"/>
    <xf numFmtId="165" fontId="0" fillId="2" borderId="0" xfId="0" applyNumberFormat="1" applyFill="1"/>
    <xf numFmtId="0" fontId="0" fillId="6" borderId="6" xfId="0" applyFill="1" applyBorder="1" applyAlignment="1">
      <alignment horizontal="left"/>
    </xf>
    <xf numFmtId="0" fontId="0" fillId="6" borderId="2" xfId="0" applyFill="1" applyBorder="1" applyAlignment="1">
      <alignment horizontal="left"/>
    </xf>
    <xf numFmtId="0" fontId="1" fillId="6" borderId="6" xfId="0" applyFont="1" applyFill="1" applyBorder="1" applyAlignment="1">
      <alignment horizontal="left"/>
    </xf>
    <xf numFmtId="0" fontId="1" fillId="6" borderId="2" xfId="0" applyFont="1" applyFill="1" applyBorder="1" applyAlignment="1">
      <alignment horizontal="left"/>
    </xf>
    <xf numFmtId="0" fontId="0" fillId="6" borderId="1" xfId="0" applyFill="1" applyBorder="1" applyAlignment="1">
      <alignment horizontal="left"/>
    </xf>
    <xf numFmtId="0" fontId="1" fillId="6" borderId="3" xfId="0" applyFont="1" applyFill="1" applyBorder="1" applyAlignment="1">
      <alignment horizontal="left"/>
    </xf>
    <xf numFmtId="0" fontId="1" fillId="6" borderId="7" xfId="0" applyFont="1" applyFill="1" applyBorder="1" applyAlignment="1">
      <alignment horizontal="left"/>
    </xf>
    <xf numFmtId="0" fontId="0" fillId="2" borderId="3" xfId="0" applyFill="1" applyBorder="1"/>
    <xf numFmtId="0" fontId="0" fillId="2" borderId="7" xfId="0" applyFill="1" applyBorder="1"/>
    <xf numFmtId="0" fontId="0" fillId="2" borderId="24" xfId="0" applyFill="1" applyBorder="1" applyAlignment="1">
      <alignment horizontal="center"/>
    </xf>
    <xf numFmtId="0" fontId="0" fillId="2" borderId="8" xfId="0" applyFill="1" applyBorder="1" applyAlignment="1">
      <alignment horizontal="right"/>
    </xf>
    <xf numFmtId="0" fontId="0" fillId="2" borderId="10" xfId="0" applyFill="1" applyBorder="1" applyAlignment="1">
      <alignment horizontal="right"/>
    </xf>
    <xf numFmtId="2" fontId="0" fillId="5" borderId="15" xfId="0" applyNumberFormat="1" applyFill="1" applyBorder="1"/>
    <xf numFmtId="0" fontId="8" fillId="10" borderId="8" xfId="0" applyFont="1" applyFill="1" applyBorder="1"/>
    <xf numFmtId="0" fontId="8" fillId="10" borderId="9" xfId="0" applyFont="1" applyFill="1" applyBorder="1"/>
    <xf numFmtId="0" fontId="8" fillId="10" borderId="14" xfId="0" applyFont="1" applyFill="1" applyBorder="1"/>
    <xf numFmtId="0" fontId="8" fillId="10" borderId="12" xfId="0" applyFont="1" applyFill="1" applyBorder="1"/>
    <xf numFmtId="0" fontId="8" fillId="10" borderId="0" xfId="0" applyFont="1" applyFill="1" applyBorder="1"/>
    <xf numFmtId="0" fontId="8" fillId="10" borderId="10" xfId="0" applyFont="1" applyFill="1" applyBorder="1"/>
    <xf numFmtId="0" fontId="8" fillId="10" borderId="0" xfId="0" applyFont="1" applyFill="1" applyBorder="1" applyProtection="1"/>
    <xf numFmtId="0" fontId="8" fillId="10" borderId="12" xfId="0" quotePrefix="1" applyFont="1" applyFill="1" applyBorder="1"/>
    <xf numFmtId="0" fontId="8" fillId="10" borderId="12" xfId="0" quotePrefix="1" applyFont="1" applyFill="1" applyBorder="1" applyProtection="1"/>
    <xf numFmtId="0" fontId="8" fillId="10" borderId="3" xfId="0" applyFont="1" applyFill="1" applyBorder="1" applyProtection="1"/>
    <xf numFmtId="0" fontId="8" fillId="10" borderId="7" xfId="0" applyFont="1" applyFill="1" applyBorder="1" applyProtection="1"/>
    <xf numFmtId="0" fontId="8" fillId="10" borderId="7" xfId="0" applyFont="1" applyFill="1" applyBorder="1"/>
    <xf numFmtId="0" fontId="8" fillId="10" borderId="4" xfId="0" applyFont="1" applyFill="1" applyBorder="1"/>
    <xf numFmtId="0" fontId="2" fillId="2" borderId="0" xfId="0" applyFont="1" applyFill="1" applyAlignment="1">
      <alignment horizontal="center"/>
    </xf>
    <xf numFmtId="0" fontId="13" fillId="2" borderId="0" xfId="0" applyFont="1" applyFill="1"/>
    <xf numFmtId="0" fontId="0" fillId="13" borderId="0" xfId="0" applyFill="1"/>
    <xf numFmtId="0" fontId="8" fillId="2" borderId="0" xfId="0" applyFont="1" applyFill="1"/>
    <xf numFmtId="0" fontId="8" fillId="2" borderId="0" xfId="0" quotePrefix="1" applyFont="1" applyFill="1"/>
    <xf numFmtId="168" fontId="1" fillId="3" borderId="1" xfId="0" applyNumberFormat="1" applyFont="1" applyFill="1" applyBorder="1" applyAlignment="1">
      <alignment horizontal="right"/>
    </xf>
    <xf numFmtId="0" fontId="0" fillId="9" borderId="0" xfId="0" applyFill="1"/>
    <xf numFmtId="0" fontId="2" fillId="9" borderId="0" xfId="0" applyFont="1" applyFill="1" applyAlignment="1">
      <alignment horizontal="center"/>
    </xf>
    <xf numFmtId="0" fontId="0" fillId="9" borderId="0" xfId="0" applyFill="1" applyAlignment="1">
      <alignment horizontal="center"/>
    </xf>
    <xf numFmtId="2" fontId="0" fillId="9" borderId="0" xfId="0" applyNumberFormat="1" applyFill="1" applyAlignment="1">
      <alignment horizontal="center"/>
    </xf>
    <xf numFmtId="2" fontId="0" fillId="9" borderId="0" xfId="0" applyNumberFormat="1" applyFill="1"/>
    <xf numFmtId="165" fontId="0" fillId="9" borderId="0" xfId="0" applyNumberFormat="1" applyFill="1"/>
    <xf numFmtId="0" fontId="0" fillId="14" borderId="5" xfId="0" applyFill="1" applyBorder="1"/>
    <xf numFmtId="0" fontId="0" fillId="14" borderId="5" xfId="0" applyFill="1" applyBorder="1" applyAlignment="1">
      <alignment horizontal="center"/>
    </xf>
    <xf numFmtId="0" fontId="0" fillId="14" borderId="15" xfId="0" applyFill="1" applyBorder="1" applyAlignment="1">
      <alignment horizontal="center"/>
    </xf>
    <xf numFmtId="0" fontId="0" fillId="14" borderId="12" xfId="0" applyFill="1" applyBorder="1" applyAlignment="1">
      <alignment horizontal="center"/>
    </xf>
    <xf numFmtId="2" fontId="0" fillId="14" borderId="0" xfId="0" applyNumberFormat="1" applyFill="1" applyBorder="1" applyAlignment="1">
      <alignment horizontal="center"/>
    </xf>
    <xf numFmtId="0" fontId="0" fillId="14" borderId="0" xfId="0" applyFill="1" applyBorder="1" applyAlignment="1">
      <alignment horizontal="center"/>
    </xf>
    <xf numFmtId="2" fontId="0" fillId="14" borderId="0" xfId="0" applyNumberFormat="1" applyFill="1" applyBorder="1"/>
    <xf numFmtId="165" fontId="0" fillId="14" borderId="0" xfId="0" applyNumberFormat="1" applyFill="1" applyBorder="1"/>
    <xf numFmtId="165" fontId="0" fillId="14" borderId="10" xfId="0" applyNumberFormat="1" applyFill="1" applyBorder="1"/>
    <xf numFmtId="0" fontId="0" fillId="14" borderId="3" xfId="0" applyFill="1" applyBorder="1" applyAlignment="1">
      <alignment horizontal="center"/>
    </xf>
    <xf numFmtId="2" fontId="0" fillId="14" borderId="7" xfId="0" applyNumberFormat="1" applyFill="1" applyBorder="1" applyAlignment="1">
      <alignment horizontal="center"/>
    </xf>
    <xf numFmtId="0" fontId="0" fillId="14" borderId="7" xfId="0" applyFill="1" applyBorder="1" applyAlignment="1">
      <alignment horizontal="center"/>
    </xf>
    <xf numFmtId="2" fontId="0" fillId="14" borderId="7" xfId="0" applyNumberFormat="1" applyFill="1" applyBorder="1"/>
    <xf numFmtId="165" fontId="0" fillId="14" borderId="7" xfId="0" applyNumberFormat="1" applyFill="1" applyBorder="1"/>
    <xf numFmtId="165" fontId="0" fillId="14" borderId="4" xfId="0" applyNumberFormat="1" applyFill="1" applyBorder="1"/>
    <xf numFmtId="0" fontId="0" fillId="15" borderId="8" xfId="0" applyFill="1" applyBorder="1" applyAlignment="1">
      <alignment horizontal="center"/>
    </xf>
    <xf numFmtId="2" fontId="0" fillId="15" borderId="9" xfId="0" applyNumberFormat="1" applyFill="1" applyBorder="1" applyAlignment="1">
      <alignment horizontal="center"/>
    </xf>
    <xf numFmtId="2" fontId="0" fillId="15" borderId="9" xfId="0" applyNumberFormat="1" applyFill="1" applyBorder="1"/>
    <xf numFmtId="165" fontId="0" fillId="15" borderId="9" xfId="0" applyNumberFormat="1" applyFill="1" applyBorder="1"/>
    <xf numFmtId="165" fontId="0" fillId="15" borderId="14" xfId="0" applyNumberFormat="1" applyFill="1" applyBorder="1"/>
    <xf numFmtId="0" fontId="0" fillId="15" borderId="12" xfId="0" applyFill="1" applyBorder="1" applyAlignment="1">
      <alignment horizontal="center"/>
    </xf>
    <xf numFmtId="2" fontId="0" fillId="15" borderId="0" xfId="0" applyNumberFormat="1" applyFill="1" applyBorder="1" applyAlignment="1">
      <alignment horizontal="center"/>
    </xf>
    <xf numFmtId="0" fontId="0" fillId="15" borderId="0" xfId="0" applyFill="1" applyBorder="1" applyAlignment="1">
      <alignment horizontal="center"/>
    </xf>
    <xf numFmtId="2" fontId="0" fillId="15" borderId="0" xfId="0" applyNumberFormat="1" applyFill="1" applyBorder="1"/>
    <xf numFmtId="165" fontId="0" fillId="15" borderId="0" xfId="0" applyNumberFormat="1" applyFill="1" applyBorder="1"/>
    <xf numFmtId="165" fontId="0" fillId="15" borderId="10" xfId="0" applyNumberFormat="1" applyFill="1" applyBorder="1"/>
    <xf numFmtId="0" fontId="0" fillId="15" borderId="6" xfId="0" applyFill="1" applyBorder="1" applyAlignment="1">
      <alignment horizontal="center"/>
    </xf>
    <xf numFmtId="2" fontId="0" fillId="15" borderId="11" xfId="0" applyNumberFormat="1" applyFill="1" applyBorder="1" applyAlignment="1">
      <alignment horizontal="center"/>
    </xf>
    <xf numFmtId="0" fontId="0" fillId="15" borderId="11" xfId="0" applyFill="1" applyBorder="1" applyAlignment="1">
      <alignment horizontal="center"/>
    </xf>
    <xf numFmtId="2" fontId="0" fillId="15" borderId="11" xfId="0" applyNumberFormat="1" applyFill="1" applyBorder="1"/>
    <xf numFmtId="165" fontId="0" fillId="15" borderId="11" xfId="0" applyNumberFormat="1" applyFill="1" applyBorder="1"/>
    <xf numFmtId="165" fontId="0" fillId="15" borderId="2" xfId="0" applyNumberFormat="1" applyFill="1" applyBorder="1"/>
    <xf numFmtId="0" fontId="12" fillId="2" borderId="0" xfId="0" applyFont="1" applyFill="1" applyBorder="1" applyAlignment="1"/>
    <xf numFmtId="0" fontId="0" fillId="2" borderId="25" xfId="0" applyFill="1" applyBorder="1" applyAlignment="1" applyProtection="1">
      <alignment horizontal="right"/>
      <protection locked="0"/>
    </xf>
    <xf numFmtId="0" fontId="0" fillId="5" borderId="21" xfId="0" applyFill="1" applyBorder="1" applyAlignment="1" applyProtection="1">
      <alignment horizontal="center"/>
      <protection locked="0"/>
    </xf>
    <xf numFmtId="164" fontId="0" fillId="5" borderId="22" xfId="0" applyNumberFormat="1" applyFill="1" applyBorder="1" applyProtection="1">
      <protection locked="0"/>
    </xf>
    <xf numFmtId="164" fontId="0" fillId="5" borderId="23" xfId="0" applyNumberFormat="1" applyFill="1" applyBorder="1" applyProtection="1">
      <protection locked="0"/>
    </xf>
    <xf numFmtId="0" fontId="0" fillId="4" borderId="16" xfId="0" applyFill="1" applyBorder="1" applyAlignment="1" applyProtection="1">
      <alignment horizontal="center"/>
      <protection locked="0"/>
    </xf>
    <xf numFmtId="164" fontId="0" fillId="4" borderId="1" xfId="0" applyNumberFormat="1" applyFill="1" applyBorder="1" applyProtection="1">
      <protection locked="0"/>
    </xf>
    <xf numFmtId="164" fontId="0" fillId="4" borderId="17" xfId="0" applyNumberFormat="1" applyFill="1" applyBorder="1" applyProtection="1">
      <protection locked="0"/>
    </xf>
    <xf numFmtId="0" fontId="0" fillId="5" borderId="16" xfId="0" applyFill="1" applyBorder="1" applyAlignment="1" applyProtection="1">
      <alignment horizontal="center"/>
      <protection locked="0"/>
    </xf>
    <xf numFmtId="164" fontId="0" fillId="5" borderId="1" xfId="0" applyNumberFormat="1" applyFill="1" applyBorder="1" applyProtection="1">
      <protection locked="0"/>
    </xf>
    <xf numFmtId="164" fontId="0" fillId="5" borderId="17" xfId="0" applyNumberFormat="1" applyFill="1" applyBorder="1" applyProtection="1">
      <protection locked="0"/>
    </xf>
    <xf numFmtId="0" fontId="0" fillId="4" borderId="18" xfId="0" applyFill="1" applyBorder="1" applyAlignment="1" applyProtection="1">
      <alignment horizontal="center"/>
      <protection locked="0"/>
    </xf>
    <xf numFmtId="164" fontId="0" fillId="4" borderId="19" xfId="0" applyNumberFormat="1" applyFill="1" applyBorder="1" applyProtection="1">
      <protection locked="0"/>
    </xf>
    <xf numFmtId="164" fontId="0" fillId="4" borderId="20" xfId="0" applyNumberFormat="1" applyFill="1" applyBorder="1" applyProtection="1">
      <protection locked="0"/>
    </xf>
    <xf numFmtId="3" fontId="1" fillId="2" borderId="1" xfId="0" applyNumberFormat="1" applyFont="1" applyFill="1" applyBorder="1" applyProtection="1">
      <protection locked="0"/>
    </xf>
    <xf numFmtId="0" fontId="0" fillId="0" borderId="1" xfId="0" applyBorder="1" applyProtection="1">
      <protection locked="0"/>
    </xf>
    <xf numFmtId="3" fontId="0" fillId="0" borderId="1" xfId="0" applyNumberFormat="1" applyBorder="1" applyAlignment="1" applyProtection="1">
      <alignment horizontal="right"/>
      <protection locked="0"/>
    </xf>
    <xf numFmtId="3" fontId="0" fillId="0" borderId="1" xfId="0" applyNumberFormat="1" applyBorder="1" applyProtection="1">
      <protection locked="0"/>
    </xf>
    <xf numFmtId="0" fontId="0" fillId="2" borderId="0" xfId="0" applyFill="1" applyBorder="1" applyAlignment="1"/>
    <xf numFmtId="0" fontId="15" fillId="2" borderId="0" xfId="0" applyFont="1" applyFill="1" applyProtection="1">
      <protection hidden="1"/>
    </xf>
    <xf numFmtId="0" fontId="15" fillId="2" borderId="8" xfId="0" applyFont="1" applyFill="1" applyBorder="1" applyProtection="1">
      <protection hidden="1"/>
    </xf>
    <xf numFmtId="0" fontId="15" fillId="2" borderId="9" xfId="0" applyFont="1" applyFill="1" applyBorder="1" applyProtection="1">
      <protection hidden="1"/>
    </xf>
    <xf numFmtId="0" fontId="15" fillId="2" borderId="14" xfId="0" applyFont="1" applyFill="1" applyBorder="1" applyProtection="1">
      <protection hidden="1"/>
    </xf>
    <xf numFmtId="0" fontId="15" fillId="2" borderId="12" xfId="0" applyFont="1" applyFill="1" applyBorder="1" applyAlignment="1" applyProtection="1">
      <alignment horizontal="right"/>
      <protection hidden="1"/>
    </xf>
    <xf numFmtId="0" fontId="15" fillId="2" borderId="0" xfId="0" applyFont="1" applyFill="1" applyBorder="1" applyProtection="1">
      <protection hidden="1"/>
    </xf>
    <xf numFmtId="0" fontId="15" fillId="2" borderId="10" xfId="0" applyFont="1" applyFill="1" applyBorder="1" applyProtection="1">
      <protection hidden="1"/>
    </xf>
    <xf numFmtId="0" fontId="15" fillId="2" borderId="12" xfId="0" applyFont="1" applyFill="1" applyBorder="1" applyProtection="1">
      <protection hidden="1"/>
    </xf>
    <xf numFmtId="0" fontId="15" fillId="2" borderId="1" xfId="0" applyFont="1" applyFill="1" applyBorder="1" applyAlignment="1" applyProtection="1">
      <alignment horizontal="center"/>
      <protection hidden="1"/>
    </xf>
    <xf numFmtId="0" fontId="15" fillId="2" borderId="3" xfId="0" applyFont="1" applyFill="1" applyBorder="1" applyProtection="1">
      <protection hidden="1"/>
    </xf>
    <xf numFmtId="0" fontId="15" fillId="2" borderId="7" xfId="0" applyFont="1" applyFill="1" applyBorder="1" applyProtection="1">
      <protection hidden="1"/>
    </xf>
    <xf numFmtId="1" fontId="15" fillId="2" borderId="1" xfId="0" applyNumberFormat="1" applyFont="1" applyFill="1" applyBorder="1" applyProtection="1">
      <protection hidden="1"/>
    </xf>
    <xf numFmtId="0" fontId="15" fillId="2" borderId="0" xfId="0" applyFont="1" applyFill="1" applyBorder="1" applyAlignment="1" applyProtection="1">
      <protection hidden="1"/>
    </xf>
    <xf numFmtId="0" fontId="8" fillId="2" borderId="0" xfId="0" applyFont="1" applyFill="1" applyBorder="1"/>
    <xf numFmtId="0" fontId="4" fillId="2" borderId="1" xfId="0" applyFont="1" applyFill="1" applyBorder="1" applyProtection="1">
      <protection locked="0"/>
    </xf>
    <xf numFmtId="3" fontId="0" fillId="2" borderId="1" xfId="0" applyNumberFormat="1" applyFill="1" applyBorder="1" applyProtection="1">
      <protection locked="0"/>
    </xf>
    <xf numFmtId="2" fontId="4" fillId="11" borderId="1" xfId="0" applyNumberFormat="1" applyFont="1" applyFill="1" applyBorder="1" applyProtection="1"/>
    <xf numFmtId="0" fontId="16" fillId="2" borderId="8" xfId="0" applyFont="1" applyFill="1" applyBorder="1" applyProtection="1">
      <protection hidden="1"/>
    </xf>
    <xf numFmtId="0" fontId="16" fillId="2" borderId="9" xfId="0" applyFont="1" applyFill="1" applyBorder="1" applyProtection="1">
      <protection hidden="1"/>
    </xf>
    <xf numFmtId="0" fontId="16" fillId="2" borderId="14" xfId="0" applyFont="1" applyFill="1" applyBorder="1" applyProtection="1">
      <protection hidden="1"/>
    </xf>
    <xf numFmtId="0" fontId="16" fillId="2" borderId="12" xfId="0" applyFont="1" applyFill="1" applyBorder="1" applyAlignment="1" applyProtection="1">
      <alignment horizontal="right"/>
      <protection hidden="1"/>
    </xf>
    <xf numFmtId="0" fontId="16" fillId="2" borderId="0" xfId="0" applyFont="1" applyFill="1" applyBorder="1" applyProtection="1">
      <protection hidden="1"/>
    </xf>
    <xf numFmtId="0" fontId="16" fillId="2" borderId="10" xfId="0" applyFont="1" applyFill="1" applyBorder="1" applyProtection="1">
      <protection hidden="1"/>
    </xf>
    <xf numFmtId="0" fontId="16" fillId="2" borderId="12" xfId="0" applyFont="1" applyFill="1" applyBorder="1" applyProtection="1">
      <protection hidden="1"/>
    </xf>
    <xf numFmtId="0" fontId="16" fillId="2" borderId="1" xfId="0" applyFont="1" applyFill="1" applyBorder="1" applyAlignment="1" applyProtection="1">
      <alignment horizontal="center"/>
      <protection hidden="1"/>
    </xf>
    <xf numFmtId="0" fontId="16" fillId="2" borderId="3" xfId="0" applyFont="1" applyFill="1" applyBorder="1" applyProtection="1">
      <protection hidden="1"/>
    </xf>
    <xf numFmtId="0" fontId="16" fillId="2" borderId="7" xfId="0" applyFont="1" applyFill="1" applyBorder="1" applyProtection="1">
      <protection hidden="1"/>
    </xf>
    <xf numFmtId="0" fontId="0" fillId="14" borderId="1" xfId="0" applyFill="1" applyBorder="1" applyAlignment="1">
      <alignment horizontal="center"/>
    </xf>
    <xf numFmtId="0" fontId="0" fillId="15" borderId="0" xfId="0" applyFill="1" applyAlignment="1">
      <alignment horizontal="center"/>
    </xf>
    <xf numFmtId="0" fontId="0" fillId="14" borderId="0" xfId="0" applyFill="1" applyAlignment="1">
      <alignment horizontal="center"/>
    </xf>
    <xf numFmtId="0" fontId="0" fillId="2" borderId="1" xfId="0" applyFill="1" applyBorder="1" applyAlignment="1">
      <alignment horizontal="center"/>
    </xf>
    <xf numFmtId="3" fontId="0" fillId="9" borderId="1" xfId="0" applyNumberFormat="1" applyFont="1" applyFill="1" applyBorder="1" applyProtection="1"/>
    <xf numFmtId="3" fontId="1" fillId="9" borderId="1" xfId="0" applyNumberFormat="1" applyFont="1" applyFill="1" applyBorder="1" applyProtection="1"/>
    <xf numFmtId="0" fontId="12" fillId="9" borderId="12" xfId="0" applyFont="1" applyFill="1" applyBorder="1" applyAlignment="1">
      <alignment horizontal="center"/>
    </xf>
    <xf numFmtId="0" fontId="12" fillId="9" borderId="0" xfId="0" applyFont="1" applyFill="1" applyBorder="1" applyAlignment="1">
      <alignment horizontal="center"/>
    </xf>
    <xf numFmtId="0" fontId="12" fillId="9" borderId="10" xfId="0" applyFont="1" applyFill="1" applyBorder="1" applyAlignment="1">
      <alignment horizontal="center"/>
    </xf>
    <xf numFmtId="0" fontId="6" fillId="9" borderId="12" xfId="0" applyFont="1" applyFill="1" applyBorder="1" applyAlignment="1">
      <alignment horizontal="center"/>
    </xf>
    <xf numFmtId="0" fontId="6" fillId="9" borderId="0" xfId="0" applyFont="1" applyFill="1" applyBorder="1" applyAlignment="1">
      <alignment horizontal="center"/>
    </xf>
    <xf numFmtId="0" fontId="6" fillId="9" borderId="10" xfId="0" applyFont="1" applyFill="1" applyBorder="1" applyAlignment="1">
      <alignment horizontal="center"/>
    </xf>
    <xf numFmtId="17" fontId="2" fillId="9" borderId="3" xfId="0" quotePrefix="1" applyNumberFormat="1" applyFont="1" applyFill="1" applyBorder="1" applyAlignment="1">
      <alignment horizontal="center"/>
    </xf>
    <xf numFmtId="17" fontId="2" fillId="9" borderId="7" xfId="0" quotePrefix="1" applyNumberFormat="1" applyFont="1" applyFill="1" applyBorder="1" applyAlignment="1">
      <alignment horizontal="center"/>
    </xf>
    <xf numFmtId="17" fontId="2" fillId="9" borderId="4" xfId="0" quotePrefix="1" applyNumberFormat="1" applyFont="1" applyFill="1" applyBorder="1" applyAlignment="1">
      <alignment horizontal="center"/>
    </xf>
    <xf numFmtId="0" fontId="1" fillId="9" borderId="12" xfId="0" applyFont="1" applyFill="1" applyBorder="1" applyAlignment="1">
      <alignment horizontal="center"/>
    </xf>
    <xf numFmtId="0" fontId="1" fillId="9" borderId="0" xfId="0" applyFont="1" applyFill="1" applyBorder="1" applyAlignment="1">
      <alignment horizontal="center"/>
    </xf>
    <xf numFmtId="0" fontId="1" fillId="9" borderId="10" xfId="0" applyFont="1" applyFill="1" applyBorder="1" applyAlignment="1">
      <alignment horizontal="center"/>
    </xf>
    <xf numFmtId="0" fontId="2" fillId="4" borderId="0" xfId="0" applyFont="1" applyFill="1" applyAlignment="1">
      <alignment horizontal="center"/>
    </xf>
    <xf numFmtId="0" fontId="1" fillId="4" borderId="0" xfId="0" applyFont="1" applyFill="1" applyAlignment="1">
      <alignment horizontal="center"/>
    </xf>
    <xf numFmtId="0" fontId="1" fillId="2" borderId="11" xfId="0" applyFont="1" applyFill="1" applyBorder="1" applyAlignment="1">
      <alignment horizontal="center"/>
    </xf>
    <xf numFmtId="0" fontId="1" fillId="2" borderId="2" xfId="0" applyFont="1" applyFill="1" applyBorder="1" applyAlignment="1">
      <alignment horizontal="center"/>
    </xf>
    <xf numFmtId="0" fontId="1" fillId="2" borderId="6" xfId="0" applyFont="1" applyFill="1" applyBorder="1" applyAlignment="1">
      <alignment horizontal="center"/>
    </xf>
    <xf numFmtId="0" fontId="1" fillId="2" borderId="1" xfId="0" applyFont="1" applyFill="1" applyBorder="1" applyAlignment="1">
      <alignment horizontal="center"/>
    </xf>
    <xf numFmtId="0" fontId="1" fillId="2" borderId="5" xfId="0" applyFont="1" applyFill="1" applyBorder="1" applyAlignment="1">
      <alignment horizontal="center"/>
    </xf>
    <xf numFmtId="0" fontId="1" fillId="5" borderId="9" xfId="0" applyFont="1" applyFill="1" applyBorder="1" applyAlignment="1">
      <alignment horizontal="center"/>
    </xf>
    <xf numFmtId="0" fontId="1" fillId="5" borderId="6" xfId="0" applyFont="1" applyFill="1" applyBorder="1" applyAlignment="1">
      <alignment horizontal="center"/>
    </xf>
    <xf numFmtId="0" fontId="1" fillId="5" borderId="11" xfId="0" applyFont="1" applyFill="1" applyBorder="1" applyAlignment="1">
      <alignment horizontal="center"/>
    </xf>
    <xf numFmtId="0" fontId="1" fillId="5" borderId="2" xfId="0" applyFont="1" applyFill="1" applyBorder="1" applyAlignment="1">
      <alignment horizontal="center"/>
    </xf>
    <xf numFmtId="17" fontId="1" fillId="4" borderId="0" xfId="0" quotePrefix="1" applyNumberFormat="1" applyFont="1" applyFill="1" applyAlignment="1">
      <alignment horizontal="center"/>
    </xf>
    <xf numFmtId="0" fontId="0" fillId="6" borderId="6" xfId="0" applyFill="1" applyBorder="1" applyAlignment="1">
      <alignment horizontal="left"/>
    </xf>
    <xf numFmtId="0" fontId="0" fillId="6" borderId="2" xfId="0" applyFill="1" applyBorder="1" applyAlignment="1">
      <alignment horizontal="left"/>
    </xf>
    <xf numFmtId="0" fontId="0" fillId="6" borderId="1" xfId="0" applyFill="1" applyBorder="1" applyAlignment="1" applyProtection="1">
      <alignment horizontal="left"/>
    </xf>
    <xf numFmtId="0" fontId="1" fillId="6" borderId="1" xfId="0" applyFont="1" applyFill="1" applyBorder="1" applyAlignment="1">
      <alignment horizontal="left"/>
    </xf>
    <xf numFmtId="0" fontId="3" fillId="12" borderId="0" xfId="0" applyFont="1" applyFill="1" applyAlignment="1">
      <alignment horizontal="center" vertical="center"/>
    </xf>
    <xf numFmtId="0" fontId="1" fillId="6" borderId="6" xfId="0" applyFont="1" applyFill="1" applyBorder="1" applyAlignment="1">
      <alignment horizontal="center"/>
    </xf>
    <xf numFmtId="0" fontId="1" fillId="6" borderId="11" xfId="0" applyFont="1" applyFill="1" applyBorder="1" applyAlignment="1">
      <alignment horizontal="center"/>
    </xf>
    <xf numFmtId="0" fontId="1" fillId="6" borderId="2" xfId="0" applyFont="1" applyFill="1" applyBorder="1" applyAlignment="1">
      <alignment horizontal="center"/>
    </xf>
    <xf numFmtId="0" fontId="1" fillId="6" borderId="6" xfId="0" applyFont="1" applyFill="1" applyBorder="1" applyAlignment="1">
      <alignment horizontal="left"/>
    </xf>
    <xf numFmtId="0" fontId="1" fillId="6" borderId="2" xfId="0" applyFont="1" applyFill="1" applyBorder="1" applyAlignment="1">
      <alignment horizontal="left"/>
    </xf>
    <xf numFmtId="0" fontId="0" fillId="6" borderId="1" xfId="0" applyFill="1" applyBorder="1" applyAlignment="1">
      <alignment horizontal="left"/>
    </xf>
    <xf numFmtId="0" fontId="2" fillId="12" borderId="0" xfId="0" applyFont="1" applyFill="1" applyAlignment="1">
      <alignment horizontal="center"/>
    </xf>
    <xf numFmtId="0" fontId="2" fillId="10" borderId="0" xfId="0" applyFont="1" applyFill="1" applyAlignment="1">
      <alignment horizontal="center"/>
    </xf>
    <xf numFmtId="0" fontId="3" fillId="10" borderId="9" xfId="0" applyFont="1" applyFill="1" applyBorder="1" applyAlignment="1">
      <alignment horizontal="center" vertical="center"/>
    </xf>
    <xf numFmtId="0" fontId="3" fillId="10" borderId="7" xfId="0" applyFont="1" applyFill="1" applyBorder="1" applyAlignment="1">
      <alignment horizontal="center" vertical="center"/>
    </xf>
    <xf numFmtId="0" fontId="3" fillId="10" borderId="9" xfId="0" applyFont="1" applyFill="1" applyBorder="1" applyAlignment="1" applyProtection="1">
      <alignment horizontal="center" vertical="center"/>
    </xf>
    <xf numFmtId="0" fontId="3" fillId="10" borderId="0" xfId="0" applyFont="1" applyFill="1" applyBorder="1" applyAlignment="1" applyProtection="1">
      <alignment horizontal="center" vertical="center"/>
    </xf>
    <xf numFmtId="0" fontId="1" fillId="6" borderId="3" xfId="0" applyFont="1" applyFill="1" applyBorder="1" applyAlignment="1">
      <alignment horizontal="left"/>
    </xf>
    <xf numFmtId="0" fontId="1" fillId="6" borderId="7" xfId="0" applyFont="1" applyFill="1" applyBorder="1" applyAlignment="1">
      <alignment horizontal="left"/>
    </xf>
    <xf numFmtId="0" fontId="1" fillId="6" borderId="4" xfId="0" applyFont="1" applyFill="1" applyBorder="1" applyAlignment="1">
      <alignment horizontal="left"/>
    </xf>
    <xf numFmtId="3" fontId="1" fillId="6" borderId="6" xfId="0" applyNumberFormat="1" applyFont="1" applyFill="1" applyBorder="1" applyAlignment="1">
      <alignment horizontal="left"/>
    </xf>
    <xf numFmtId="3" fontId="1" fillId="6" borderId="11" xfId="0" applyNumberFormat="1" applyFont="1" applyFill="1" applyBorder="1" applyAlignment="1">
      <alignment horizontal="left"/>
    </xf>
    <xf numFmtId="3" fontId="1" fillId="6" borderId="2" xfId="0" applyNumberFormat="1" applyFont="1" applyFill="1" applyBorder="1" applyAlignment="1">
      <alignment horizontal="left"/>
    </xf>
    <xf numFmtId="0" fontId="3" fillId="10" borderId="0" xfId="0" applyFont="1" applyFill="1" applyBorder="1" applyAlignment="1">
      <alignment horizontal="center" vertical="center"/>
    </xf>
    <xf numFmtId="3" fontId="1" fillId="6" borderId="6" xfId="0" applyNumberFormat="1" applyFont="1" applyFill="1" applyBorder="1" applyAlignment="1">
      <alignment horizontal="center"/>
    </xf>
    <xf numFmtId="3" fontId="1" fillId="6" borderId="11" xfId="0" applyNumberFormat="1" applyFont="1" applyFill="1" applyBorder="1" applyAlignment="1">
      <alignment horizontal="center"/>
    </xf>
    <xf numFmtId="3" fontId="1" fillId="6" borderId="2" xfId="0" applyNumberFormat="1" applyFont="1" applyFill="1" applyBorder="1" applyAlignment="1">
      <alignment horizontal="center"/>
    </xf>
    <xf numFmtId="0" fontId="3" fillId="2" borderId="0" xfId="0" applyFont="1" applyFill="1" applyAlignment="1">
      <alignment horizontal="center" vertical="center"/>
    </xf>
    <xf numFmtId="0" fontId="0" fillId="11" borderId="8" xfId="0" applyFill="1" applyBorder="1" applyAlignment="1">
      <alignment horizontal="right"/>
    </xf>
    <xf numFmtId="0" fontId="0" fillId="11" borderId="9" xfId="0" applyFill="1" applyBorder="1" applyAlignment="1">
      <alignment horizontal="right"/>
    </xf>
    <xf numFmtId="0" fontId="3" fillId="2" borderId="0" xfId="0" applyFont="1" applyFill="1" applyBorder="1" applyAlignment="1">
      <alignment horizontal="center" vertical="center"/>
    </xf>
    <xf numFmtId="0" fontId="2" fillId="11" borderId="0" xfId="0" applyFont="1" applyFill="1" applyAlignment="1">
      <alignment horizontal="center"/>
    </xf>
    <xf numFmtId="0" fontId="1" fillId="11" borderId="6" xfId="0" applyFont="1" applyFill="1" applyBorder="1" applyAlignment="1">
      <alignment horizontal="center"/>
    </xf>
    <xf numFmtId="0" fontId="1" fillId="11" borderId="11" xfId="0" applyFont="1" applyFill="1" applyBorder="1" applyAlignment="1">
      <alignment horizontal="center"/>
    </xf>
    <xf numFmtId="0" fontId="1" fillId="11" borderId="2" xfId="0" applyFont="1" applyFill="1" applyBorder="1" applyAlignment="1">
      <alignment horizontal="center"/>
    </xf>
    <xf numFmtId="0" fontId="0" fillId="14" borderId="1" xfId="0" applyFill="1" applyBorder="1" applyAlignment="1">
      <alignment horizontal="center"/>
    </xf>
    <xf numFmtId="0" fontId="0" fillId="14" borderId="6" xfId="0" applyFill="1" applyBorder="1" applyAlignment="1">
      <alignment horizontal="center"/>
    </xf>
    <xf numFmtId="0" fontId="0" fillId="14" borderId="11" xfId="0" applyFill="1" applyBorder="1" applyAlignment="1">
      <alignment horizontal="center"/>
    </xf>
    <xf numFmtId="0" fontId="0" fillId="14" borderId="2" xfId="0" applyFill="1" applyBorder="1" applyAlignment="1">
      <alignment horizontal="center"/>
    </xf>
    <xf numFmtId="0" fontId="12" fillId="9" borderId="0" xfId="0" applyFont="1" applyFill="1" applyAlignment="1">
      <alignment horizontal="center"/>
    </xf>
  </cellXfs>
  <cellStyles count="1">
    <cellStyle name="Normal" xfId="0" builtinId="0"/>
  </cellStyles>
  <dxfs count="0"/>
  <tableStyles count="0" defaultTableStyle="TableStyleMedium2" defaultPivotStyle="PivotStyleLight16"/>
  <colors>
    <mruColors>
      <color rgb="FFAADDE4"/>
      <color rgb="FFD3EDF1"/>
      <color rgb="FFC4CDDA"/>
      <color rgb="FFFFCDCD"/>
      <color rgb="FFFFEDB9"/>
      <color rgb="FFEADAC4"/>
      <color rgb="FFFFFF99"/>
      <color rgb="FFE3CEB3"/>
      <color rgb="FFD6B78E"/>
      <color rgb="FFFFB3B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g"/><Relationship Id="rId1" Type="http://schemas.openxmlformats.org/officeDocument/2006/relationships/image" Target="../media/image1.jpeg"/><Relationship Id="rId5" Type="http://schemas.openxmlformats.org/officeDocument/2006/relationships/image" Target="cid:image001.jpg@01D3BA31.0099A730" TargetMode="External"/><Relationship Id="rId4" Type="http://schemas.openxmlformats.org/officeDocument/2006/relationships/image" Target="../media/image4.jpeg"/></Relationships>
</file>

<file path=xl/drawings/_rels/drawing2.xml.rels><?xml version="1.0" encoding="UTF-8" standalone="yes"?>
<Relationships xmlns="http://schemas.openxmlformats.org/package/2006/relationships"><Relationship Id="rId3" Type="http://schemas.openxmlformats.org/officeDocument/2006/relationships/image" Target="../media/image7.gif"/><Relationship Id="rId2" Type="http://schemas.openxmlformats.org/officeDocument/2006/relationships/image" Target="../media/image6.pn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3" Type="http://schemas.microsoft.com/office/2007/relationships/hdphoto" Target="../media/hdphoto1.wdp"/><Relationship Id="rId2" Type="http://schemas.openxmlformats.org/officeDocument/2006/relationships/image" Target="../media/image8.png"/><Relationship Id="rId1" Type="http://schemas.openxmlformats.org/officeDocument/2006/relationships/image" Target="../media/image6.png"/></Relationships>
</file>

<file path=xl/drawings/_rels/drawing4.xml.rels><?xml version="1.0" encoding="UTF-8" standalone="yes"?>
<Relationships xmlns="http://schemas.openxmlformats.org/package/2006/relationships"><Relationship Id="rId2" Type="http://schemas.openxmlformats.org/officeDocument/2006/relationships/image" Target="../media/image10.jpeg"/><Relationship Id="rId1" Type="http://schemas.openxmlformats.org/officeDocument/2006/relationships/image" Target="../media/image9.jpeg"/></Relationships>
</file>

<file path=xl/drawings/_rels/drawing5.xml.rels><?xml version="1.0" encoding="UTF-8" standalone="yes"?>
<Relationships xmlns="http://schemas.openxmlformats.org/package/2006/relationships"><Relationship Id="rId2" Type="http://schemas.openxmlformats.org/officeDocument/2006/relationships/image" Target="../media/image12.png"/><Relationship Id="rId1" Type="http://schemas.openxmlformats.org/officeDocument/2006/relationships/image" Target="../media/image11.jpeg"/></Relationships>
</file>

<file path=xl/drawings/_rels/drawing6.xml.rels><?xml version="1.0" encoding="UTF-8" standalone="yes"?>
<Relationships xmlns="http://schemas.openxmlformats.org/package/2006/relationships"><Relationship Id="rId3" Type="http://schemas.openxmlformats.org/officeDocument/2006/relationships/image" Target="../media/image4.jpeg"/><Relationship Id="rId2" Type="http://schemas.openxmlformats.org/officeDocument/2006/relationships/image" Target="../media/image3.png"/><Relationship Id="rId1" Type="http://schemas.openxmlformats.org/officeDocument/2006/relationships/image" Target="../media/image9.jpeg"/><Relationship Id="rId4" Type="http://schemas.openxmlformats.org/officeDocument/2006/relationships/image" Target="cid:image001.jpg@01D3BA31.0099A730" TargetMode="External"/></Relationships>
</file>

<file path=xl/drawings/drawing1.xml><?xml version="1.0" encoding="utf-8"?>
<xdr:wsDr xmlns:xdr="http://schemas.openxmlformats.org/drawingml/2006/spreadsheetDrawing" xmlns:a="http://schemas.openxmlformats.org/drawingml/2006/main">
  <xdr:twoCellAnchor editAs="oneCell">
    <xdr:from>
      <xdr:col>8</xdr:col>
      <xdr:colOff>102657</xdr:colOff>
      <xdr:row>1</xdr:row>
      <xdr:rowOff>160741</xdr:rowOff>
    </xdr:from>
    <xdr:to>
      <xdr:col>11</xdr:col>
      <xdr:colOff>559857</xdr:colOff>
      <xdr:row>5</xdr:row>
      <xdr:rowOff>3371</xdr:rowOff>
    </xdr:to>
    <xdr:pic>
      <xdr:nvPicPr>
        <xdr:cNvPr id="2" name="Picture 1" descr="Image result for uga extension 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013324" y="351241"/>
          <a:ext cx="2298700" cy="60463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xdr:col>
      <xdr:colOff>238125</xdr:colOff>
      <xdr:row>13</xdr:row>
      <xdr:rowOff>71263</xdr:rowOff>
    </xdr:from>
    <xdr:to>
      <xdr:col>18</xdr:col>
      <xdr:colOff>485775</xdr:colOff>
      <xdr:row>20</xdr:row>
      <xdr:rowOff>161925</xdr:rowOff>
    </xdr:to>
    <xdr:pic>
      <xdr:nvPicPr>
        <xdr:cNvPr id="4" name="Picture 3"/>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9382125" y="1176163"/>
          <a:ext cx="2076450" cy="1424162"/>
        </a:xfrm>
        <a:prstGeom prst="rect">
          <a:avLst/>
        </a:prstGeom>
      </xdr:spPr>
    </xdr:pic>
    <xdr:clientData/>
  </xdr:twoCellAnchor>
  <xdr:twoCellAnchor editAs="oneCell">
    <xdr:from>
      <xdr:col>2</xdr:col>
      <xdr:colOff>592669</xdr:colOff>
      <xdr:row>29</xdr:row>
      <xdr:rowOff>84667</xdr:rowOff>
    </xdr:from>
    <xdr:to>
      <xdr:col>9</xdr:col>
      <xdr:colOff>317503</xdr:colOff>
      <xdr:row>39</xdr:row>
      <xdr:rowOff>179918</xdr:rowOff>
    </xdr:to>
    <xdr:pic>
      <xdr:nvPicPr>
        <xdr:cNvPr id="5" name="Picture 4"/>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820336" y="5683250"/>
          <a:ext cx="4021667" cy="2010834"/>
        </a:xfrm>
        <a:prstGeom prst="rect">
          <a:avLst/>
        </a:prstGeom>
      </xdr:spPr>
    </xdr:pic>
    <xdr:clientData/>
  </xdr:twoCellAnchor>
  <xdr:twoCellAnchor>
    <xdr:from>
      <xdr:col>10</xdr:col>
      <xdr:colOff>592668</xdr:colOff>
      <xdr:row>31</xdr:row>
      <xdr:rowOff>74082</xdr:rowOff>
    </xdr:from>
    <xdr:to>
      <xdr:col>16</xdr:col>
      <xdr:colOff>371169</xdr:colOff>
      <xdr:row>37</xdr:row>
      <xdr:rowOff>165099</xdr:rowOff>
    </xdr:to>
    <xdr:pic>
      <xdr:nvPicPr>
        <xdr:cNvPr id="7" name="Picture 2" descr="http://www.gapeanuts.com/images/GPChd1.gif"/>
        <xdr:cNvPicPr>
          <a:picLocks noChangeAspect="1" noChangeArrowheads="1"/>
        </xdr:cNvPicPr>
      </xdr:nvPicPr>
      <xdr:blipFill>
        <a:blip xmlns:r="http://schemas.openxmlformats.org/officeDocument/2006/relationships" r:embed="rId4" r:link="rId5">
          <a:extLst>
            <a:ext uri="{28A0092B-C50C-407E-A947-70E740481C1C}">
              <a14:useLocalDpi xmlns:a14="http://schemas.microsoft.com/office/drawing/2010/main" val="0"/>
            </a:ext>
          </a:extLst>
        </a:blip>
        <a:srcRect/>
        <a:stretch>
          <a:fillRect/>
        </a:stretch>
      </xdr:blipFill>
      <xdr:spPr bwMode="auto">
        <a:xfrm>
          <a:off x="6731001" y="6064249"/>
          <a:ext cx="3461501" cy="123401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342899</xdr:colOff>
      <xdr:row>8</xdr:row>
      <xdr:rowOff>51733</xdr:rowOff>
    </xdr:from>
    <xdr:to>
      <xdr:col>5</xdr:col>
      <xdr:colOff>590549</xdr:colOff>
      <xdr:row>11</xdr:row>
      <xdr:rowOff>84863</xdr:rowOff>
    </xdr:to>
    <xdr:pic>
      <xdr:nvPicPr>
        <xdr:cNvPr id="5" name="Picture 4" descr="Image result for uga extension 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499" y="861358"/>
          <a:ext cx="2286000" cy="60463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574978</xdr:colOff>
      <xdr:row>8</xdr:row>
      <xdr:rowOff>38099</xdr:rowOff>
    </xdr:from>
    <xdr:to>
      <xdr:col>21</xdr:col>
      <xdr:colOff>384478</xdr:colOff>
      <xdr:row>11</xdr:row>
      <xdr:rowOff>73681</xdr:rowOff>
    </xdr:to>
    <xdr:pic>
      <xdr:nvPicPr>
        <xdr:cNvPr id="7" name="Picture 6"/>
        <xdr:cNvPicPr>
          <a:picLocks noChangeAspect="1"/>
        </xdr:cNvPicPr>
      </xdr:nvPicPr>
      <xdr:blipFill>
        <a:blip xmlns:r="http://schemas.openxmlformats.org/officeDocument/2006/relationships" r:embed="rId2"/>
        <a:stretch>
          <a:fillRect/>
        </a:stretch>
      </xdr:blipFill>
      <xdr:spPr>
        <a:xfrm>
          <a:off x="9547528" y="657224"/>
          <a:ext cx="2286000" cy="607082"/>
        </a:xfrm>
        <a:prstGeom prst="rect">
          <a:avLst/>
        </a:prstGeom>
      </xdr:spPr>
    </xdr:pic>
    <xdr:clientData/>
  </xdr:twoCellAnchor>
  <xdr:twoCellAnchor editAs="oneCell">
    <xdr:from>
      <xdr:col>23</xdr:col>
      <xdr:colOff>85725</xdr:colOff>
      <xdr:row>7</xdr:row>
      <xdr:rowOff>142876</xdr:rowOff>
    </xdr:from>
    <xdr:to>
      <xdr:col>25</xdr:col>
      <xdr:colOff>609600</xdr:colOff>
      <xdr:row>12</xdr:row>
      <xdr:rowOff>135497</xdr:rowOff>
    </xdr:to>
    <xdr:pic>
      <xdr:nvPicPr>
        <xdr:cNvPr id="8" name="Picture 7"/>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2296775" y="523876"/>
          <a:ext cx="1762125" cy="99274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95866</xdr:colOff>
      <xdr:row>9</xdr:row>
      <xdr:rowOff>2444</xdr:rowOff>
    </xdr:from>
    <xdr:to>
      <xdr:col>4</xdr:col>
      <xdr:colOff>291580</xdr:colOff>
      <xdr:row>11</xdr:row>
      <xdr:rowOff>117232</xdr:rowOff>
    </xdr:to>
    <xdr:pic>
      <xdr:nvPicPr>
        <xdr:cNvPr id="2" name="Picture 1"/>
        <xdr:cNvPicPr>
          <a:picLocks noChangeAspect="1"/>
        </xdr:cNvPicPr>
      </xdr:nvPicPr>
      <xdr:blipFill>
        <a:blip xmlns:r="http://schemas.openxmlformats.org/officeDocument/2006/relationships" r:embed="rId1"/>
        <a:stretch>
          <a:fillRect/>
        </a:stretch>
      </xdr:blipFill>
      <xdr:spPr>
        <a:xfrm>
          <a:off x="704001" y="1387232"/>
          <a:ext cx="1866253" cy="495788"/>
        </a:xfrm>
        <a:prstGeom prst="rect">
          <a:avLst/>
        </a:prstGeom>
      </xdr:spPr>
    </xdr:pic>
    <xdr:clientData/>
  </xdr:twoCellAnchor>
  <xdr:twoCellAnchor editAs="oneCell">
    <xdr:from>
      <xdr:col>13</xdr:col>
      <xdr:colOff>211673</xdr:colOff>
      <xdr:row>8</xdr:row>
      <xdr:rowOff>62257</xdr:rowOff>
    </xdr:from>
    <xdr:to>
      <xdr:col>15</xdr:col>
      <xdr:colOff>190501</xdr:colOff>
      <xdr:row>11</xdr:row>
      <xdr:rowOff>94957</xdr:rowOff>
    </xdr:to>
    <xdr:pic>
      <xdr:nvPicPr>
        <xdr:cNvPr id="4" name="Picture 3" descr="Related image"/>
        <xdr:cNvPicPr>
          <a:picLocks noChangeAspect="1" noChangeArrowheads="1"/>
        </xdr:cNvPicPr>
      </xdr:nvPicPr>
      <xdr:blipFill>
        <a:blip xmlns:r="http://schemas.openxmlformats.org/officeDocument/2006/relationships" r:embed="rId2" cstate="print">
          <a:extLst>
            <a:ext uri="{BEBA8EAE-BF5A-486C-A8C5-ECC9F3942E4B}">
              <a14:imgProps xmlns:a14="http://schemas.microsoft.com/office/drawing/2010/main">
                <a14:imgLayer r:embed="rId3">
                  <a14:imgEffect>
                    <a14:brightnessContrast bright="10000" contrast="30000"/>
                  </a14:imgEffect>
                </a14:imgLayer>
              </a14:imgProps>
            </a:ext>
            <a:ext uri="{28A0092B-C50C-407E-A947-70E740481C1C}">
              <a14:useLocalDpi xmlns:a14="http://schemas.microsoft.com/office/drawing/2010/main" val="0"/>
            </a:ext>
          </a:extLst>
        </a:blip>
        <a:srcRect/>
        <a:stretch>
          <a:fillRect/>
        </a:stretch>
      </xdr:blipFill>
      <xdr:spPr bwMode="auto">
        <a:xfrm>
          <a:off x="8022173" y="1205257"/>
          <a:ext cx="1261039" cy="65548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27710</xdr:colOff>
      <xdr:row>13</xdr:row>
      <xdr:rowOff>190101</xdr:rowOff>
    </xdr:from>
    <xdr:to>
      <xdr:col>3</xdr:col>
      <xdr:colOff>147872</xdr:colOff>
      <xdr:row>15</xdr:row>
      <xdr:rowOff>204009</xdr:rowOff>
    </xdr:to>
    <xdr:pic>
      <xdr:nvPicPr>
        <xdr:cNvPr id="6" name="Picture 5" descr="Image result for uga extension 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1979" y="2095101"/>
          <a:ext cx="1482970" cy="39490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65944</xdr:colOff>
      <xdr:row>12</xdr:row>
      <xdr:rowOff>109282</xdr:rowOff>
    </xdr:from>
    <xdr:to>
      <xdr:col>11</xdr:col>
      <xdr:colOff>381668</xdr:colOff>
      <xdr:row>19</xdr:row>
      <xdr:rowOff>107374</xdr:rowOff>
    </xdr:to>
    <xdr:pic>
      <xdr:nvPicPr>
        <xdr:cNvPr id="3" name="Picture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557598" y="2014282"/>
          <a:ext cx="1033762" cy="138288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11</xdr:col>
      <xdr:colOff>190500</xdr:colOff>
      <xdr:row>1</xdr:row>
      <xdr:rowOff>59748</xdr:rowOff>
    </xdr:from>
    <xdr:to>
      <xdr:col>12</xdr:col>
      <xdr:colOff>206086</xdr:colOff>
      <xdr:row>4</xdr:row>
      <xdr:rowOff>126510</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754091" y="250248"/>
          <a:ext cx="639041" cy="638262"/>
        </a:xfrm>
        <a:prstGeom prst="rect">
          <a:avLst/>
        </a:prstGeom>
      </xdr:spPr>
    </xdr:pic>
    <xdr:clientData/>
  </xdr:twoCellAnchor>
  <xdr:twoCellAnchor editAs="oneCell">
    <xdr:from>
      <xdr:col>1</xdr:col>
      <xdr:colOff>67541</xdr:colOff>
      <xdr:row>1</xdr:row>
      <xdr:rowOff>64079</xdr:rowOff>
    </xdr:from>
    <xdr:to>
      <xdr:col>2</xdr:col>
      <xdr:colOff>225137</xdr:colOff>
      <xdr:row>4</xdr:row>
      <xdr:rowOff>103171</xdr:rowOff>
    </xdr:to>
    <xdr:pic>
      <xdr:nvPicPr>
        <xdr:cNvPr id="3" name="Picture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79268" y="254579"/>
          <a:ext cx="417369" cy="610592"/>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5</xdr:col>
      <xdr:colOff>593481</xdr:colOff>
      <xdr:row>1</xdr:row>
      <xdr:rowOff>102577</xdr:rowOff>
    </xdr:from>
    <xdr:to>
      <xdr:col>8</xdr:col>
      <xdr:colOff>39566</xdr:colOff>
      <xdr:row>3</xdr:row>
      <xdr:rowOff>116485</xdr:rowOff>
    </xdr:to>
    <xdr:pic>
      <xdr:nvPicPr>
        <xdr:cNvPr id="3" name="Picture 2" descr="Image result for uga extension 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24250" y="293077"/>
          <a:ext cx="1482970" cy="39490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636629</xdr:colOff>
      <xdr:row>36</xdr:row>
      <xdr:rowOff>15469</xdr:rowOff>
    </xdr:from>
    <xdr:to>
      <xdr:col>6</xdr:col>
      <xdr:colOff>424960</xdr:colOff>
      <xdr:row>42</xdr:row>
      <xdr:rowOff>117345</xdr:rowOff>
    </xdr:to>
    <xdr:pic>
      <xdr:nvPicPr>
        <xdr:cNvPr id="4" name="Picture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493879" y="7371700"/>
          <a:ext cx="2469985" cy="1244876"/>
        </a:xfrm>
        <a:prstGeom prst="rect">
          <a:avLst/>
        </a:prstGeom>
      </xdr:spPr>
    </xdr:pic>
    <xdr:clientData/>
  </xdr:twoCellAnchor>
  <xdr:twoCellAnchor>
    <xdr:from>
      <xdr:col>7</xdr:col>
      <xdr:colOff>300402</xdr:colOff>
      <xdr:row>37</xdr:row>
      <xdr:rowOff>55044</xdr:rowOff>
    </xdr:from>
    <xdr:to>
      <xdr:col>10</xdr:col>
      <xdr:colOff>600806</xdr:colOff>
      <xdr:row>41</xdr:row>
      <xdr:rowOff>95137</xdr:rowOff>
    </xdr:to>
    <xdr:pic>
      <xdr:nvPicPr>
        <xdr:cNvPr id="6" name="Picture 2" descr="http://www.gapeanuts.com/images/GPChd1.gif"/>
        <xdr:cNvPicPr>
          <a:picLocks noChangeAspect="1" noChangeArrowheads="1"/>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4623287" y="7601775"/>
          <a:ext cx="2234711" cy="8020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image" Target="../media/image5.jpeg"/><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62"/>
  <sheetViews>
    <sheetView zoomScale="90" zoomScaleNormal="90" workbookViewId="0">
      <selection activeCell="B13" sqref="B13"/>
    </sheetView>
  </sheetViews>
  <sheetFormatPr defaultRowHeight="15" x14ac:dyDescent="0.25"/>
  <sheetData>
    <row r="1" spans="1:37" x14ac:dyDescent="0.2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row>
    <row r="2" spans="1:37" x14ac:dyDescent="0.25">
      <c r="A2" s="1"/>
      <c r="B2" s="69"/>
      <c r="C2" s="109"/>
      <c r="D2" s="109"/>
      <c r="E2" s="109"/>
      <c r="F2" s="109"/>
      <c r="G2" s="109"/>
      <c r="H2" s="109"/>
      <c r="I2" s="109"/>
      <c r="J2" s="109"/>
      <c r="K2" s="109"/>
      <c r="L2" s="109"/>
      <c r="M2" s="109"/>
      <c r="N2" s="109"/>
      <c r="O2" s="109"/>
      <c r="P2" s="109"/>
      <c r="Q2" s="109"/>
      <c r="R2" s="109"/>
      <c r="S2" s="70"/>
      <c r="T2" s="1"/>
      <c r="U2" s="1"/>
      <c r="V2" s="1"/>
      <c r="W2" s="1"/>
      <c r="X2" s="1"/>
      <c r="Y2" s="1"/>
      <c r="Z2" s="1"/>
      <c r="AA2" s="1"/>
      <c r="AB2" s="1"/>
      <c r="AC2" s="1"/>
      <c r="AD2" s="1"/>
      <c r="AE2" s="1"/>
      <c r="AF2" s="1"/>
      <c r="AG2" s="1"/>
      <c r="AH2" s="1"/>
      <c r="AI2" s="1"/>
      <c r="AJ2" s="1"/>
      <c r="AK2" s="1"/>
    </row>
    <row r="3" spans="1:37" x14ac:dyDescent="0.25">
      <c r="A3" s="1"/>
      <c r="B3" s="57"/>
      <c r="C3" s="79"/>
      <c r="D3" s="79"/>
      <c r="E3" s="79"/>
      <c r="F3" s="79"/>
      <c r="G3" s="79"/>
      <c r="H3" s="79"/>
      <c r="I3" s="79"/>
      <c r="J3" s="79"/>
      <c r="K3" s="79"/>
      <c r="L3" s="79"/>
      <c r="M3" s="79"/>
      <c r="N3" s="79"/>
      <c r="O3" s="79"/>
      <c r="P3" s="79"/>
      <c r="Q3" s="79"/>
      <c r="R3" s="79"/>
      <c r="S3" s="71"/>
      <c r="T3" s="1"/>
      <c r="U3" s="1"/>
      <c r="V3" s="1"/>
      <c r="W3" s="1"/>
      <c r="X3" s="1"/>
      <c r="Y3" s="1"/>
      <c r="Z3" s="1"/>
      <c r="AA3" s="1"/>
      <c r="AB3" s="1"/>
      <c r="AC3" s="1"/>
      <c r="AD3" s="1"/>
      <c r="AE3" s="1"/>
      <c r="AF3" s="1"/>
      <c r="AG3" s="1"/>
      <c r="AH3" s="1"/>
      <c r="AI3" s="1"/>
      <c r="AJ3" s="1"/>
      <c r="AK3" s="1"/>
    </row>
    <row r="4" spans="1:37" x14ac:dyDescent="0.25">
      <c r="A4" s="1"/>
      <c r="B4" s="57"/>
      <c r="C4" s="79"/>
      <c r="D4" s="79"/>
      <c r="E4" s="79"/>
      <c r="F4" s="79"/>
      <c r="G4" s="79"/>
      <c r="H4" s="79"/>
      <c r="I4" s="79"/>
      <c r="J4" s="79"/>
      <c r="K4" s="79"/>
      <c r="L4" s="79"/>
      <c r="M4" s="79"/>
      <c r="N4" s="79"/>
      <c r="O4" s="79"/>
      <c r="P4" s="79"/>
      <c r="Q4" s="79"/>
      <c r="R4" s="79"/>
      <c r="S4" s="71"/>
      <c r="T4" s="1"/>
      <c r="U4" s="1"/>
      <c r="V4" s="1"/>
      <c r="W4" s="1"/>
      <c r="X4" s="1"/>
      <c r="Y4" s="1"/>
      <c r="Z4" s="1"/>
      <c r="AA4" s="1"/>
      <c r="AB4" s="1"/>
      <c r="AC4" s="1"/>
      <c r="AD4" s="1"/>
      <c r="AE4" s="1"/>
      <c r="AF4" s="1"/>
      <c r="AG4" s="1"/>
      <c r="AH4" s="1"/>
      <c r="AI4" s="1"/>
      <c r="AJ4" s="1"/>
      <c r="AK4" s="1"/>
    </row>
    <row r="5" spans="1:37" x14ac:dyDescent="0.25">
      <c r="A5" s="1"/>
      <c r="B5" s="57"/>
      <c r="C5" s="79"/>
      <c r="D5" s="79"/>
      <c r="E5" s="79"/>
      <c r="F5" s="79"/>
      <c r="G5" s="79"/>
      <c r="H5" s="79"/>
      <c r="I5" s="79"/>
      <c r="J5" s="79"/>
      <c r="K5" s="79"/>
      <c r="L5" s="79"/>
      <c r="M5" s="79"/>
      <c r="N5" s="79"/>
      <c r="O5" s="79"/>
      <c r="P5" s="79"/>
      <c r="Q5" s="79"/>
      <c r="R5" s="79"/>
      <c r="S5" s="71"/>
      <c r="T5" s="1"/>
      <c r="U5" s="1"/>
      <c r="V5" s="1"/>
      <c r="W5" s="1"/>
      <c r="X5" s="1"/>
      <c r="Y5" s="1"/>
      <c r="Z5" s="1"/>
      <c r="AA5" s="1"/>
      <c r="AB5" s="1"/>
      <c r="AC5" s="1"/>
      <c r="AD5" s="1"/>
      <c r="AE5" s="1"/>
      <c r="AF5" s="1"/>
      <c r="AG5" s="1"/>
      <c r="AH5" s="1"/>
      <c r="AI5" s="1"/>
      <c r="AJ5" s="1"/>
      <c r="AK5" s="1"/>
    </row>
    <row r="6" spans="1:37" ht="9.75" customHeight="1" x14ac:dyDescent="0.25">
      <c r="A6" s="1"/>
      <c r="B6" s="57"/>
      <c r="C6" s="79"/>
      <c r="D6" s="79"/>
      <c r="E6" s="79"/>
      <c r="F6" s="79"/>
      <c r="G6" s="79"/>
      <c r="H6" s="79"/>
      <c r="I6" s="79"/>
      <c r="J6" s="79"/>
      <c r="K6" s="79"/>
      <c r="L6" s="79"/>
      <c r="M6" s="79"/>
      <c r="N6" s="79"/>
      <c r="O6" s="79"/>
      <c r="P6" s="79"/>
      <c r="Q6" s="79"/>
      <c r="R6" s="79"/>
      <c r="S6" s="71"/>
      <c r="T6" s="1"/>
      <c r="U6" s="1"/>
      <c r="V6" s="1"/>
      <c r="W6" s="1"/>
      <c r="X6" s="1"/>
      <c r="Y6" s="1"/>
      <c r="Z6" s="1"/>
      <c r="AA6" s="1"/>
      <c r="AB6" s="1"/>
      <c r="AC6" s="1"/>
      <c r="AD6" s="1"/>
      <c r="AE6" s="1"/>
      <c r="AF6" s="1"/>
      <c r="AG6" s="1"/>
      <c r="AH6" s="1"/>
      <c r="AI6" s="1"/>
      <c r="AJ6" s="1"/>
      <c r="AK6" s="1"/>
    </row>
    <row r="7" spans="1:37" ht="23.25" x14ac:dyDescent="0.35">
      <c r="A7" s="1"/>
      <c r="B7" s="341" t="s">
        <v>0</v>
      </c>
      <c r="C7" s="342"/>
      <c r="D7" s="342"/>
      <c r="E7" s="342"/>
      <c r="F7" s="342"/>
      <c r="G7" s="342"/>
      <c r="H7" s="342"/>
      <c r="I7" s="342"/>
      <c r="J7" s="342"/>
      <c r="K7" s="342"/>
      <c r="L7" s="342"/>
      <c r="M7" s="342"/>
      <c r="N7" s="342"/>
      <c r="O7" s="342"/>
      <c r="P7" s="342"/>
      <c r="Q7" s="342"/>
      <c r="R7" s="342"/>
      <c r="S7" s="343"/>
      <c r="T7" s="1"/>
      <c r="U7" s="1"/>
      <c r="V7" s="1"/>
      <c r="W7" s="1"/>
      <c r="X7" s="1"/>
      <c r="Y7" s="1"/>
      <c r="Z7" s="1"/>
      <c r="AA7" s="1"/>
      <c r="AB7" s="1"/>
      <c r="AC7" s="1"/>
      <c r="AD7" s="1"/>
      <c r="AE7" s="1"/>
      <c r="AF7" s="1"/>
      <c r="AG7" s="1"/>
      <c r="AH7" s="1"/>
      <c r="AI7" s="1"/>
      <c r="AJ7" s="1"/>
      <c r="AK7" s="1"/>
    </row>
    <row r="8" spans="1:37" ht="15" customHeight="1" x14ac:dyDescent="0.25">
      <c r="B8" s="347" t="s">
        <v>44</v>
      </c>
      <c r="C8" s="348"/>
      <c r="D8" s="348"/>
      <c r="E8" s="348"/>
      <c r="F8" s="348"/>
      <c r="G8" s="348"/>
      <c r="H8" s="348"/>
      <c r="I8" s="348"/>
      <c r="J8" s="348"/>
      <c r="K8" s="348"/>
      <c r="L8" s="348"/>
      <c r="M8" s="348"/>
      <c r="N8" s="348"/>
      <c r="O8" s="348"/>
      <c r="P8" s="348"/>
      <c r="Q8" s="348"/>
      <c r="R8" s="348"/>
      <c r="S8" s="349"/>
      <c r="T8" s="1"/>
      <c r="U8" s="1"/>
      <c r="V8" s="1"/>
      <c r="W8" s="1"/>
      <c r="X8" s="1"/>
      <c r="Y8" s="1"/>
      <c r="Z8" s="1"/>
      <c r="AA8" s="1"/>
      <c r="AB8" s="1"/>
      <c r="AC8" s="1"/>
      <c r="AD8" s="1"/>
      <c r="AE8" s="1"/>
      <c r="AF8" s="1"/>
      <c r="AG8" s="1"/>
      <c r="AH8" s="1"/>
      <c r="AI8" s="1"/>
      <c r="AJ8" s="1"/>
      <c r="AK8" s="1"/>
    </row>
    <row r="9" spans="1:37" ht="15" customHeight="1" x14ac:dyDescent="0.25">
      <c r="B9" s="347" t="s">
        <v>158</v>
      </c>
      <c r="C9" s="348"/>
      <c r="D9" s="348"/>
      <c r="E9" s="348"/>
      <c r="F9" s="348"/>
      <c r="G9" s="348"/>
      <c r="H9" s="348"/>
      <c r="I9" s="348"/>
      <c r="J9" s="348"/>
      <c r="K9" s="348"/>
      <c r="L9" s="348"/>
      <c r="M9" s="348"/>
      <c r="N9" s="348"/>
      <c r="O9" s="348"/>
      <c r="P9" s="348"/>
      <c r="Q9" s="348"/>
      <c r="R9" s="348"/>
      <c r="S9" s="349"/>
      <c r="T9" s="1"/>
      <c r="U9" s="1"/>
      <c r="V9" s="1"/>
      <c r="W9" s="1"/>
      <c r="X9" s="1"/>
      <c r="Y9" s="1"/>
      <c r="Z9" s="1"/>
      <c r="AA9" s="1"/>
      <c r="AB9" s="1"/>
      <c r="AC9" s="1"/>
      <c r="AD9" s="1"/>
      <c r="AE9" s="1"/>
      <c r="AF9" s="1"/>
      <c r="AG9" s="1"/>
      <c r="AH9" s="1"/>
      <c r="AI9" s="1"/>
      <c r="AJ9" s="1"/>
      <c r="AK9" s="1"/>
    </row>
    <row r="10" spans="1:37" ht="15" customHeight="1" x14ac:dyDescent="0.25">
      <c r="B10" s="347" t="s">
        <v>83</v>
      </c>
      <c r="C10" s="348"/>
      <c r="D10" s="348"/>
      <c r="E10" s="348"/>
      <c r="F10" s="348"/>
      <c r="G10" s="348"/>
      <c r="H10" s="348"/>
      <c r="I10" s="348"/>
      <c r="J10" s="348"/>
      <c r="K10" s="348"/>
      <c r="L10" s="348"/>
      <c r="M10" s="348"/>
      <c r="N10" s="348"/>
      <c r="O10" s="348"/>
      <c r="P10" s="348"/>
      <c r="Q10" s="348"/>
      <c r="R10" s="348"/>
      <c r="S10" s="349"/>
      <c r="T10" s="1"/>
      <c r="U10" s="1"/>
      <c r="V10" s="1"/>
      <c r="W10" s="1"/>
      <c r="X10" s="1"/>
      <c r="Y10" s="1"/>
      <c r="Z10" s="1"/>
      <c r="AA10" s="1"/>
      <c r="AB10" s="1"/>
      <c r="AC10" s="1"/>
      <c r="AD10" s="1"/>
      <c r="AE10" s="1"/>
      <c r="AF10" s="1"/>
      <c r="AG10" s="1"/>
      <c r="AH10" s="1"/>
      <c r="AI10" s="1"/>
      <c r="AJ10" s="1"/>
      <c r="AK10" s="1"/>
    </row>
    <row r="11" spans="1:37" ht="15" customHeight="1" x14ac:dyDescent="0.25">
      <c r="B11" s="347" t="s">
        <v>84</v>
      </c>
      <c r="C11" s="348"/>
      <c r="D11" s="348"/>
      <c r="E11" s="348"/>
      <c r="F11" s="348"/>
      <c r="G11" s="348"/>
      <c r="H11" s="348"/>
      <c r="I11" s="348"/>
      <c r="J11" s="348"/>
      <c r="K11" s="348"/>
      <c r="L11" s="348"/>
      <c r="M11" s="348"/>
      <c r="N11" s="348"/>
      <c r="O11" s="348"/>
      <c r="P11" s="348"/>
      <c r="Q11" s="348"/>
      <c r="R11" s="348"/>
      <c r="S11" s="349"/>
      <c r="T11" s="1"/>
      <c r="U11" s="1"/>
      <c r="V11" s="1"/>
      <c r="W11" s="1"/>
      <c r="X11" s="1"/>
      <c r="Y11" s="1"/>
      <c r="Z11" s="1"/>
      <c r="AA11" s="1"/>
      <c r="AB11" s="1"/>
      <c r="AC11" s="1"/>
      <c r="AD11" s="1"/>
      <c r="AE11" s="1"/>
      <c r="AF11" s="1"/>
      <c r="AG11" s="1"/>
      <c r="AH11" s="1"/>
      <c r="AI11" s="1"/>
      <c r="AJ11" s="1"/>
      <c r="AK11" s="1"/>
    </row>
    <row r="12" spans="1:37" ht="18.75" x14ac:dyDescent="0.3">
      <c r="A12" s="1"/>
      <c r="B12" s="344" t="s">
        <v>171</v>
      </c>
      <c r="C12" s="345"/>
      <c r="D12" s="345"/>
      <c r="E12" s="345"/>
      <c r="F12" s="345"/>
      <c r="G12" s="345"/>
      <c r="H12" s="345"/>
      <c r="I12" s="345"/>
      <c r="J12" s="345"/>
      <c r="K12" s="345"/>
      <c r="L12" s="345"/>
      <c r="M12" s="345"/>
      <c r="N12" s="345"/>
      <c r="O12" s="345"/>
      <c r="P12" s="345"/>
      <c r="Q12" s="345"/>
      <c r="R12" s="345"/>
      <c r="S12" s="346"/>
      <c r="T12" s="1"/>
      <c r="U12" s="1"/>
      <c r="V12" s="1"/>
      <c r="W12" s="1"/>
      <c r="X12" s="1"/>
      <c r="Y12" s="1"/>
      <c r="Z12" s="1"/>
      <c r="AA12" s="1"/>
      <c r="AB12" s="1"/>
      <c r="AC12" s="1"/>
      <c r="AD12" s="1"/>
      <c r="AE12" s="1"/>
      <c r="AF12" s="1"/>
      <c r="AG12" s="1"/>
      <c r="AH12" s="1"/>
      <c r="AI12" s="1"/>
      <c r="AJ12" s="1"/>
      <c r="AK12" s="1"/>
    </row>
    <row r="13" spans="1:37" ht="17.25" customHeight="1" x14ac:dyDescent="0.25">
      <c r="A13" s="1"/>
      <c r="B13" s="185" t="s">
        <v>143</v>
      </c>
      <c r="C13" s="3"/>
      <c r="D13" s="3"/>
      <c r="E13" s="3"/>
      <c r="F13" s="3"/>
      <c r="G13" s="3"/>
      <c r="H13" s="3"/>
      <c r="I13" s="3"/>
      <c r="J13" s="3"/>
      <c r="K13" s="3"/>
      <c r="L13" s="3"/>
      <c r="M13" s="3"/>
      <c r="N13" s="3"/>
      <c r="O13" s="3"/>
      <c r="P13" s="3"/>
      <c r="Q13" s="3"/>
      <c r="R13" s="3"/>
      <c r="S13" s="186"/>
      <c r="T13" s="1"/>
      <c r="U13" s="1"/>
      <c r="V13" s="1"/>
      <c r="W13" s="1"/>
      <c r="X13" s="1"/>
      <c r="Y13" s="1"/>
      <c r="Z13" s="1"/>
      <c r="AA13" s="1"/>
      <c r="AB13" s="1"/>
      <c r="AC13" s="1"/>
      <c r="AD13" s="1"/>
      <c r="AE13" s="1"/>
      <c r="AF13" s="1"/>
      <c r="AG13" s="1"/>
      <c r="AH13" s="1"/>
      <c r="AI13" s="1"/>
      <c r="AJ13" s="1"/>
      <c r="AK13" s="1"/>
    </row>
    <row r="14" spans="1:37" x14ac:dyDescent="0.25">
      <c r="A14" s="1"/>
      <c r="B14" s="185" t="s">
        <v>144</v>
      </c>
      <c r="C14" s="3"/>
      <c r="D14" s="3"/>
      <c r="E14" s="3"/>
      <c r="F14" s="3"/>
      <c r="G14" s="3"/>
      <c r="H14" s="3"/>
      <c r="I14" s="3"/>
      <c r="J14" s="3"/>
      <c r="K14" s="3"/>
      <c r="L14" s="3"/>
      <c r="M14" s="3"/>
      <c r="N14" s="3"/>
      <c r="O14" s="3"/>
      <c r="P14" s="3"/>
      <c r="Q14" s="3"/>
      <c r="R14" s="3"/>
      <c r="S14" s="186"/>
      <c r="T14" s="1"/>
      <c r="U14" s="1"/>
      <c r="V14" s="1"/>
      <c r="W14" s="1"/>
      <c r="X14" s="1"/>
      <c r="Y14" s="1"/>
      <c r="Z14" s="1"/>
      <c r="AA14" s="1"/>
      <c r="AB14" s="1"/>
      <c r="AC14" s="1"/>
      <c r="AD14" s="1"/>
      <c r="AE14" s="1"/>
      <c r="AF14" s="1"/>
      <c r="AG14" s="1"/>
      <c r="AH14" s="1"/>
      <c r="AI14" s="1"/>
      <c r="AJ14" s="1"/>
      <c r="AK14" s="1"/>
    </row>
    <row r="15" spans="1:37" x14ac:dyDescent="0.25">
      <c r="A15" s="1"/>
      <c r="B15" s="185"/>
      <c r="C15" s="187" t="s">
        <v>145</v>
      </c>
      <c r="D15" s="3"/>
      <c r="E15" s="3"/>
      <c r="F15" s="3"/>
      <c r="G15" s="3"/>
      <c r="H15" s="3"/>
      <c r="I15" s="3"/>
      <c r="J15" s="3"/>
      <c r="K15" s="3"/>
      <c r="L15" s="3"/>
      <c r="M15" s="3"/>
      <c r="N15" s="3"/>
      <c r="O15" s="3"/>
      <c r="P15" s="3"/>
      <c r="Q15" s="3"/>
      <c r="R15" s="3"/>
      <c r="S15" s="186"/>
      <c r="T15" s="1"/>
      <c r="U15" s="1"/>
      <c r="V15" s="1"/>
      <c r="W15" s="1"/>
      <c r="X15" s="1"/>
      <c r="Y15" s="1"/>
      <c r="Z15" s="1"/>
      <c r="AA15" s="1"/>
      <c r="AB15" s="1"/>
      <c r="AC15" s="1"/>
      <c r="AD15" s="1"/>
      <c r="AE15" s="1"/>
      <c r="AF15" s="1"/>
      <c r="AG15" s="1"/>
      <c r="AH15" s="1"/>
      <c r="AI15" s="1"/>
      <c r="AJ15" s="1"/>
      <c r="AK15" s="1"/>
    </row>
    <row r="16" spans="1:37" x14ac:dyDescent="0.25">
      <c r="A16" s="1"/>
      <c r="B16" s="185"/>
      <c r="C16" s="187" t="s">
        <v>78</v>
      </c>
      <c r="D16" s="3"/>
      <c r="E16" s="3"/>
      <c r="F16" s="3"/>
      <c r="G16" s="3"/>
      <c r="H16" s="3"/>
      <c r="I16" s="3"/>
      <c r="J16" s="3"/>
      <c r="K16" s="3"/>
      <c r="L16" s="3"/>
      <c r="M16" s="3"/>
      <c r="N16" s="3"/>
      <c r="O16" s="3"/>
      <c r="P16" s="3"/>
      <c r="Q16" s="3"/>
      <c r="R16" s="3"/>
      <c r="S16" s="186"/>
      <c r="T16" s="1"/>
      <c r="U16" s="1"/>
      <c r="V16" s="1"/>
      <c r="W16" s="1"/>
      <c r="X16" s="1"/>
      <c r="Y16" s="1"/>
      <c r="Z16" s="1"/>
      <c r="AA16" s="1"/>
      <c r="AB16" s="1"/>
      <c r="AC16" s="1"/>
      <c r="AD16" s="1"/>
      <c r="AE16" s="1"/>
      <c r="AF16" s="1"/>
      <c r="AG16" s="1"/>
      <c r="AH16" s="1"/>
      <c r="AI16" s="1"/>
      <c r="AJ16" s="1"/>
      <c r="AK16" s="1"/>
    </row>
    <row r="17" spans="1:37" x14ac:dyDescent="0.25">
      <c r="A17" s="1"/>
      <c r="B17" s="185"/>
      <c r="C17" s="187" t="s">
        <v>79</v>
      </c>
      <c r="D17" s="3"/>
      <c r="E17" s="3"/>
      <c r="F17" s="3"/>
      <c r="G17" s="3"/>
      <c r="H17" s="3"/>
      <c r="I17" s="3"/>
      <c r="J17" s="3"/>
      <c r="K17" s="3"/>
      <c r="L17" s="3"/>
      <c r="M17" s="3"/>
      <c r="N17" s="3"/>
      <c r="O17" s="3"/>
      <c r="P17" s="3"/>
      <c r="Q17" s="3"/>
      <c r="R17" s="3"/>
      <c r="S17" s="186"/>
      <c r="T17" s="1"/>
      <c r="U17" s="1"/>
      <c r="V17" s="1"/>
      <c r="W17" s="1"/>
      <c r="X17" s="1"/>
      <c r="Y17" s="1"/>
      <c r="Z17" s="1"/>
      <c r="AA17" s="1"/>
      <c r="AB17" s="1"/>
      <c r="AC17" s="1"/>
      <c r="AD17" s="1"/>
      <c r="AE17" s="1"/>
      <c r="AF17" s="1"/>
      <c r="AG17" s="1"/>
      <c r="AH17" s="1"/>
      <c r="AI17" s="1"/>
      <c r="AJ17" s="1"/>
      <c r="AK17" s="1"/>
    </row>
    <row r="18" spans="1:37" x14ac:dyDescent="0.25">
      <c r="A18" s="1"/>
      <c r="B18" s="185"/>
      <c r="C18" s="187" t="s">
        <v>80</v>
      </c>
      <c r="D18" s="3"/>
      <c r="E18" s="3"/>
      <c r="F18" s="3"/>
      <c r="G18" s="3"/>
      <c r="H18" s="3"/>
      <c r="I18" s="3"/>
      <c r="J18" s="3"/>
      <c r="K18" s="3"/>
      <c r="L18" s="3"/>
      <c r="M18" s="3"/>
      <c r="N18" s="3"/>
      <c r="O18" s="3"/>
      <c r="P18" s="3"/>
      <c r="Q18" s="3"/>
      <c r="R18" s="3"/>
      <c r="S18" s="186"/>
      <c r="T18" s="1"/>
      <c r="U18" s="1"/>
      <c r="V18" s="1"/>
      <c r="W18" s="1"/>
      <c r="X18" s="1"/>
      <c r="Y18" s="1"/>
      <c r="Z18" s="1"/>
      <c r="AA18" s="1"/>
      <c r="AB18" s="1"/>
      <c r="AC18" s="1"/>
      <c r="AD18" s="1"/>
      <c r="AE18" s="1"/>
      <c r="AF18" s="1"/>
      <c r="AG18" s="1"/>
      <c r="AH18" s="1"/>
      <c r="AI18" s="1"/>
      <c r="AJ18" s="1"/>
      <c r="AK18" s="1"/>
    </row>
    <row r="19" spans="1:37" x14ac:dyDescent="0.25">
      <c r="A19" s="1"/>
      <c r="B19" s="185"/>
      <c r="C19" s="187" t="s">
        <v>81</v>
      </c>
      <c r="D19" s="3"/>
      <c r="E19" s="3"/>
      <c r="F19" s="3"/>
      <c r="G19" s="3"/>
      <c r="H19" s="3"/>
      <c r="I19" s="3"/>
      <c r="J19" s="3"/>
      <c r="K19" s="3"/>
      <c r="L19" s="3"/>
      <c r="M19" s="3"/>
      <c r="N19" s="3"/>
      <c r="O19" s="3"/>
      <c r="P19" s="3"/>
      <c r="Q19" s="3"/>
      <c r="R19" s="3"/>
      <c r="S19" s="186"/>
      <c r="T19" s="1"/>
      <c r="U19" s="1"/>
      <c r="V19" s="1"/>
      <c r="W19" s="1"/>
      <c r="X19" s="1"/>
      <c r="Y19" s="1"/>
      <c r="Z19" s="1"/>
      <c r="AA19" s="1"/>
      <c r="AB19" s="1"/>
      <c r="AC19" s="1"/>
      <c r="AD19" s="1"/>
      <c r="AE19" s="1"/>
      <c r="AF19" s="1"/>
      <c r="AG19" s="1"/>
      <c r="AH19" s="1"/>
      <c r="AI19" s="1"/>
      <c r="AJ19" s="1"/>
      <c r="AK19" s="1"/>
    </row>
    <row r="20" spans="1:37" x14ac:dyDescent="0.25">
      <c r="A20" s="1"/>
      <c r="B20" s="185"/>
      <c r="C20" s="187" t="s">
        <v>82</v>
      </c>
      <c r="D20" s="3"/>
      <c r="E20" s="3"/>
      <c r="F20" s="3"/>
      <c r="G20" s="3"/>
      <c r="H20" s="3"/>
      <c r="I20" s="3"/>
      <c r="J20" s="3"/>
      <c r="K20" s="3"/>
      <c r="L20" s="3"/>
      <c r="M20" s="3"/>
      <c r="N20" s="3"/>
      <c r="O20" s="3"/>
      <c r="P20" s="3"/>
      <c r="Q20" s="3"/>
      <c r="R20" s="3"/>
      <c r="S20" s="186"/>
      <c r="T20" s="1"/>
      <c r="U20" s="1"/>
      <c r="V20" s="1"/>
      <c r="W20" s="1"/>
      <c r="X20" s="1"/>
      <c r="Y20" s="1"/>
      <c r="Z20" s="1"/>
      <c r="AA20" s="1"/>
      <c r="AB20" s="1"/>
      <c r="AC20" s="1"/>
      <c r="AD20" s="1"/>
      <c r="AE20" s="1"/>
      <c r="AF20" s="1"/>
      <c r="AG20" s="1"/>
      <c r="AH20" s="1"/>
      <c r="AI20" s="1"/>
      <c r="AJ20" s="1"/>
      <c r="AK20" s="1"/>
    </row>
    <row r="21" spans="1:37" x14ac:dyDescent="0.25">
      <c r="A21" s="1"/>
      <c r="B21" s="185"/>
      <c r="C21" s="3"/>
      <c r="D21" s="3"/>
      <c r="E21" s="3"/>
      <c r="F21" s="3"/>
      <c r="G21" s="3"/>
      <c r="H21" s="3"/>
      <c r="I21" s="3"/>
      <c r="J21" s="3"/>
      <c r="K21" s="3"/>
      <c r="L21" s="3"/>
      <c r="M21" s="3"/>
      <c r="N21" s="3"/>
      <c r="O21" s="3"/>
      <c r="P21" s="3"/>
      <c r="Q21" s="3"/>
      <c r="R21" s="3"/>
      <c r="S21" s="186"/>
      <c r="T21" s="1"/>
      <c r="U21" s="1"/>
      <c r="V21" s="1"/>
      <c r="W21" s="1"/>
      <c r="X21" s="1"/>
      <c r="Y21" s="1"/>
      <c r="Z21" s="1"/>
      <c r="AA21" s="1"/>
      <c r="AB21" s="1"/>
      <c r="AC21" s="1"/>
      <c r="AD21" s="1"/>
      <c r="AE21" s="1"/>
      <c r="AF21" s="1"/>
      <c r="AG21" s="1"/>
      <c r="AH21" s="1"/>
      <c r="AI21" s="1"/>
      <c r="AJ21" s="1"/>
      <c r="AK21" s="1"/>
    </row>
    <row r="22" spans="1:37" x14ac:dyDescent="0.25">
      <c r="A22" s="1"/>
      <c r="B22" s="185" t="s">
        <v>146</v>
      </c>
      <c r="C22" s="3"/>
      <c r="D22" s="3"/>
      <c r="E22" s="3"/>
      <c r="F22" s="3"/>
      <c r="G22" s="3"/>
      <c r="H22" s="3"/>
      <c r="I22" s="3"/>
      <c r="J22" s="3"/>
      <c r="K22" s="3"/>
      <c r="L22" s="3"/>
      <c r="M22" s="3"/>
      <c r="N22" s="3"/>
      <c r="O22" s="3"/>
      <c r="P22" s="3"/>
      <c r="Q22" s="3"/>
      <c r="R22" s="3"/>
      <c r="S22" s="186"/>
      <c r="T22" s="1"/>
      <c r="U22" s="1"/>
      <c r="V22" s="1"/>
      <c r="W22" s="1"/>
      <c r="X22" s="1"/>
      <c r="Y22" s="1"/>
      <c r="Z22" s="1"/>
      <c r="AA22" s="1"/>
      <c r="AB22" s="1"/>
      <c r="AC22" s="1"/>
      <c r="AD22" s="1"/>
      <c r="AE22" s="1"/>
      <c r="AF22" s="1"/>
      <c r="AG22" s="1"/>
      <c r="AH22" s="1"/>
      <c r="AI22" s="1"/>
      <c r="AJ22" s="1"/>
      <c r="AK22" s="1"/>
    </row>
    <row r="23" spans="1:37" x14ac:dyDescent="0.25">
      <c r="A23" s="1"/>
      <c r="B23" s="185" t="s">
        <v>159</v>
      </c>
      <c r="C23" s="3"/>
      <c r="D23" s="3"/>
      <c r="E23" s="3"/>
      <c r="F23" s="3"/>
      <c r="G23" s="3"/>
      <c r="H23" s="3"/>
      <c r="I23" s="3"/>
      <c r="J23" s="3"/>
      <c r="K23" s="3"/>
      <c r="L23" s="3"/>
      <c r="M23" s="3"/>
      <c r="N23" s="3"/>
      <c r="O23" s="3"/>
      <c r="P23" s="3"/>
      <c r="Q23" s="3"/>
      <c r="R23" s="3"/>
      <c r="S23" s="186"/>
      <c r="T23" s="1"/>
      <c r="U23" s="1"/>
      <c r="V23" s="1"/>
      <c r="W23" s="1"/>
      <c r="X23" s="1"/>
      <c r="Y23" s="1"/>
      <c r="Z23" s="1"/>
      <c r="AA23" s="1"/>
      <c r="AB23" s="1"/>
      <c r="AC23" s="1"/>
      <c r="AD23" s="1"/>
      <c r="AE23" s="1"/>
      <c r="AF23" s="1"/>
      <c r="AG23" s="1"/>
      <c r="AH23" s="1"/>
      <c r="AI23" s="1"/>
      <c r="AJ23" s="1"/>
      <c r="AK23" s="1"/>
    </row>
    <row r="24" spans="1:37" x14ac:dyDescent="0.25">
      <c r="A24" s="1"/>
      <c r="B24" s="185" t="s">
        <v>161</v>
      </c>
      <c r="C24" s="3"/>
      <c r="D24" s="3"/>
      <c r="E24" s="3"/>
      <c r="F24" s="3"/>
      <c r="G24" s="3"/>
      <c r="H24" s="3"/>
      <c r="I24" s="3"/>
      <c r="J24" s="3"/>
      <c r="K24" s="3"/>
      <c r="L24" s="3"/>
      <c r="M24" s="3"/>
      <c r="N24" s="3"/>
      <c r="O24" s="3"/>
      <c r="P24" s="3"/>
      <c r="Q24" s="3"/>
      <c r="R24" s="3"/>
      <c r="S24" s="186"/>
      <c r="T24" s="1"/>
      <c r="U24" s="1"/>
      <c r="V24" s="1"/>
      <c r="W24" s="1"/>
      <c r="X24" s="1"/>
      <c r="Y24" s="1"/>
      <c r="Z24" s="1"/>
      <c r="AA24" s="1"/>
      <c r="AB24" s="1"/>
      <c r="AC24" s="1"/>
      <c r="AD24" s="1"/>
      <c r="AE24" s="1"/>
      <c r="AF24" s="1"/>
      <c r="AG24" s="1"/>
      <c r="AH24" s="1"/>
      <c r="AI24" s="1"/>
      <c r="AJ24" s="1"/>
      <c r="AK24" s="1"/>
    </row>
    <row r="25" spans="1:37" x14ac:dyDescent="0.25">
      <c r="A25" s="1"/>
      <c r="B25" s="185"/>
      <c r="C25" s="3"/>
      <c r="D25" s="3"/>
      <c r="E25" s="3"/>
      <c r="F25" s="3"/>
      <c r="G25" s="3"/>
      <c r="H25" s="3"/>
      <c r="I25" s="3"/>
      <c r="J25" s="3"/>
      <c r="K25" s="3"/>
      <c r="L25" s="3"/>
      <c r="M25" s="3"/>
      <c r="N25" s="3"/>
      <c r="O25" s="3"/>
      <c r="P25" s="3"/>
      <c r="Q25" s="3"/>
      <c r="R25" s="3"/>
      <c r="S25" s="186"/>
      <c r="T25" s="1"/>
      <c r="U25" s="1"/>
      <c r="V25" s="1"/>
      <c r="W25" s="1"/>
      <c r="X25" s="1"/>
      <c r="Y25" s="1"/>
      <c r="Z25" s="1"/>
      <c r="AA25" s="1"/>
      <c r="AB25" s="1"/>
      <c r="AC25" s="1"/>
      <c r="AD25" s="1"/>
      <c r="AE25" s="1"/>
      <c r="AF25" s="1"/>
      <c r="AG25" s="1"/>
      <c r="AH25" s="1"/>
      <c r="AI25" s="1"/>
      <c r="AJ25" s="1"/>
      <c r="AK25" s="1"/>
    </row>
    <row r="26" spans="1:37" x14ac:dyDescent="0.25">
      <c r="A26" s="1"/>
      <c r="B26" s="185" t="s">
        <v>160</v>
      </c>
      <c r="C26" s="3"/>
      <c r="D26" s="3"/>
      <c r="E26" s="3"/>
      <c r="F26" s="3"/>
      <c r="G26" s="3"/>
      <c r="H26" s="3"/>
      <c r="I26" s="3"/>
      <c r="J26" s="3"/>
      <c r="K26" s="3"/>
      <c r="L26" s="3"/>
      <c r="M26" s="3"/>
      <c r="N26" s="3"/>
      <c r="O26" s="3"/>
      <c r="P26" s="3"/>
      <c r="Q26" s="3"/>
      <c r="R26" s="3"/>
      <c r="S26" s="186"/>
      <c r="T26" s="1"/>
      <c r="U26" s="1"/>
      <c r="V26" s="1"/>
      <c r="W26" s="1"/>
      <c r="X26" s="1"/>
      <c r="Y26" s="1"/>
      <c r="Z26" s="1"/>
      <c r="AA26" s="1"/>
      <c r="AB26" s="1"/>
      <c r="AC26" s="1"/>
      <c r="AD26" s="1"/>
      <c r="AE26" s="1"/>
      <c r="AF26" s="1"/>
      <c r="AG26" s="1"/>
      <c r="AH26" s="1"/>
      <c r="AI26" s="1"/>
      <c r="AJ26" s="1"/>
      <c r="AK26" s="1"/>
    </row>
    <row r="27" spans="1:37" x14ac:dyDescent="0.25">
      <c r="A27" s="1"/>
      <c r="B27" s="185"/>
      <c r="C27" s="3"/>
      <c r="D27" s="3"/>
      <c r="E27" s="3"/>
      <c r="F27" s="3"/>
      <c r="G27" s="3"/>
      <c r="H27" s="3"/>
      <c r="I27" s="3"/>
      <c r="J27" s="3"/>
      <c r="K27" s="3"/>
      <c r="L27" s="3"/>
      <c r="M27" s="3"/>
      <c r="N27" s="3"/>
      <c r="O27" s="3"/>
      <c r="P27" s="3"/>
      <c r="Q27" s="3"/>
      <c r="R27" s="3"/>
      <c r="S27" s="186"/>
      <c r="T27" s="1"/>
      <c r="U27" s="1"/>
      <c r="V27" s="1"/>
      <c r="W27" s="1"/>
      <c r="X27" s="1"/>
      <c r="Y27" s="1"/>
      <c r="Z27" s="1"/>
      <c r="AA27" s="1"/>
      <c r="AB27" s="1"/>
      <c r="AC27" s="1"/>
      <c r="AD27" s="1"/>
      <c r="AE27" s="1"/>
      <c r="AF27" s="1"/>
      <c r="AG27" s="1"/>
      <c r="AH27" s="1"/>
      <c r="AI27" s="1"/>
      <c r="AJ27" s="1"/>
      <c r="AK27" s="1"/>
    </row>
    <row r="28" spans="1:37" x14ac:dyDescent="0.25">
      <c r="A28" s="1"/>
      <c r="B28" s="185" t="s">
        <v>90</v>
      </c>
      <c r="C28" s="3"/>
      <c r="D28" s="3"/>
      <c r="E28" s="3"/>
      <c r="F28" s="3"/>
      <c r="G28" s="3"/>
      <c r="H28" s="3"/>
      <c r="I28" s="3"/>
      <c r="J28" s="3"/>
      <c r="K28" s="3"/>
      <c r="L28" s="3"/>
      <c r="M28" s="3"/>
      <c r="N28" s="3"/>
      <c r="O28" s="3"/>
      <c r="P28" s="3"/>
      <c r="Q28" s="3"/>
      <c r="R28" s="3"/>
      <c r="S28" s="186"/>
      <c r="T28" s="1"/>
      <c r="U28" s="1"/>
      <c r="V28" s="1"/>
      <c r="W28" s="1"/>
      <c r="X28" s="1"/>
      <c r="Y28" s="1"/>
      <c r="Z28" s="1"/>
      <c r="AA28" s="1"/>
      <c r="AB28" s="1"/>
      <c r="AC28" s="1"/>
      <c r="AD28" s="1"/>
      <c r="AE28" s="1"/>
      <c r="AF28" s="1"/>
      <c r="AG28" s="1"/>
      <c r="AH28" s="1"/>
      <c r="AI28" s="1"/>
      <c r="AJ28" s="1"/>
      <c r="AK28" s="1"/>
    </row>
    <row r="29" spans="1:37" ht="7.5" customHeight="1" x14ac:dyDescent="0.25">
      <c r="A29" s="1"/>
      <c r="B29" s="185"/>
      <c r="C29" s="3"/>
      <c r="D29" s="3"/>
      <c r="E29" s="3"/>
      <c r="F29" s="3"/>
      <c r="G29" s="3"/>
      <c r="H29" s="3"/>
      <c r="I29" s="3"/>
      <c r="J29" s="3"/>
      <c r="K29" s="3"/>
      <c r="L29" s="3"/>
      <c r="M29" s="3"/>
      <c r="N29" s="3"/>
      <c r="O29" s="3"/>
      <c r="P29" s="3"/>
      <c r="Q29" s="3"/>
      <c r="R29" s="3"/>
      <c r="S29" s="186"/>
      <c r="T29" s="1"/>
      <c r="U29" s="1"/>
      <c r="V29" s="1"/>
      <c r="W29" s="1"/>
      <c r="X29" s="1"/>
      <c r="Y29" s="1"/>
      <c r="Z29" s="1"/>
      <c r="AA29" s="1"/>
      <c r="AB29" s="1"/>
      <c r="AC29" s="1"/>
      <c r="AD29" s="1"/>
      <c r="AE29" s="1"/>
      <c r="AF29" s="1"/>
      <c r="AG29" s="1"/>
      <c r="AH29" s="1"/>
      <c r="AI29" s="1"/>
      <c r="AJ29" s="1"/>
      <c r="AK29" s="1"/>
    </row>
    <row r="30" spans="1:37" x14ac:dyDescent="0.25">
      <c r="A30" s="1"/>
      <c r="B30" s="69"/>
      <c r="C30" s="109"/>
      <c r="D30" s="109"/>
      <c r="E30" s="109"/>
      <c r="F30" s="109"/>
      <c r="G30" s="109"/>
      <c r="H30" s="109"/>
      <c r="I30" s="109"/>
      <c r="J30" s="109"/>
      <c r="K30" s="109"/>
      <c r="L30" s="109"/>
      <c r="M30" s="109"/>
      <c r="N30" s="109"/>
      <c r="O30" s="109"/>
      <c r="P30" s="109"/>
      <c r="Q30" s="109"/>
      <c r="R30" s="109"/>
      <c r="S30" s="70"/>
      <c r="T30" s="1"/>
      <c r="U30" s="1"/>
      <c r="V30" s="1"/>
      <c r="W30" s="1"/>
      <c r="X30" s="1"/>
      <c r="Y30" s="1"/>
      <c r="Z30" s="1"/>
      <c r="AA30" s="1"/>
      <c r="AB30" s="1"/>
      <c r="AC30" s="1"/>
      <c r="AD30" s="1"/>
      <c r="AE30" s="1"/>
      <c r="AF30" s="1"/>
      <c r="AG30" s="1"/>
      <c r="AH30" s="1"/>
      <c r="AI30" s="1"/>
      <c r="AJ30" s="1"/>
      <c r="AK30" s="1"/>
    </row>
    <row r="31" spans="1:37" ht="15.75" x14ac:dyDescent="0.25">
      <c r="A31" s="1"/>
      <c r="B31" s="338" t="s">
        <v>147</v>
      </c>
      <c r="C31" s="339"/>
      <c r="D31" s="339"/>
      <c r="E31" s="339"/>
      <c r="F31" s="339"/>
      <c r="G31" s="339"/>
      <c r="H31" s="339"/>
      <c r="I31" s="339"/>
      <c r="J31" s="339"/>
      <c r="K31" s="339"/>
      <c r="L31" s="339"/>
      <c r="M31" s="339"/>
      <c r="N31" s="339"/>
      <c r="O31" s="339"/>
      <c r="P31" s="339"/>
      <c r="Q31" s="339"/>
      <c r="R31" s="339"/>
      <c r="S31" s="340"/>
      <c r="T31" s="1"/>
      <c r="U31" s="1"/>
      <c r="V31" s="1"/>
      <c r="W31" s="1"/>
      <c r="X31" s="1"/>
      <c r="Y31" s="1"/>
      <c r="Z31" s="1"/>
      <c r="AA31" s="1"/>
      <c r="AB31" s="1"/>
      <c r="AC31" s="1"/>
      <c r="AD31" s="1"/>
      <c r="AE31" s="1"/>
      <c r="AF31" s="1"/>
      <c r="AG31" s="1"/>
      <c r="AH31" s="1"/>
      <c r="AI31" s="1"/>
      <c r="AJ31" s="1"/>
      <c r="AK31" s="1"/>
    </row>
    <row r="32" spans="1:37" x14ac:dyDescent="0.25">
      <c r="A32" s="1"/>
      <c r="B32" s="57"/>
      <c r="C32" s="79"/>
      <c r="D32" s="79"/>
      <c r="E32" s="79"/>
      <c r="F32" s="79"/>
      <c r="G32" s="79"/>
      <c r="H32" s="79"/>
      <c r="I32" s="79"/>
      <c r="J32" s="79"/>
      <c r="K32" s="79"/>
      <c r="L32" s="79"/>
      <c r="M32" s="79"/>
      <c r="N32" s="79"/>
      <c r="O32" s="79"/>
      <c r="P32" s="79"/>
      <c r="Q32" s="79"/>
      <c r="R32" s="79"/>
      <c r="S32" s="71"/>
      <c r="T32" s="1"/>
      <c r="U32" s="1"/>
      <c r="V32" s="1"/>
      <c r="W32" s="1"/>
      <c r="X32" s="1"/>
      <c r="Y32" s="1"/>
      <c r="Z32" s="1"/>
      <c r="AA32" s="1"/>
      <c r="AB32" s="1"/>
      <c r="AC32" s="1"/>
      <c r="AD32" s="1"/>
      <c r="AE32" s="1"/>
      <c r="AF32" s="1"/>
      <c r="AG32" s="1"/>
      <c r="AH32" s="1"/>
      <c r="AI32" s="1"/>
      <c r="AJ32" s="1"/>
      <c r="AK32" s="1"/>
    </row>
    <row r="33" spans="1:37" x14ac:dyDescent="0.25">
      <c r="A33" s="1"/>
      <c r="B33" s="57"/>
      <c r="C33" s="79"/>
      <c r="D33" s="79"/>
      <c r="E33" s="79"/>
      <c r="F33" s="79"/>
      <c r="G33" s="79"/>
      <c r="H33" s="79"/>
      <c r="I33" s="79"/>
      <c r="J33" s="79"/>
      <c r="K33" s="79"/>
      <c r="M33" s="79"/>
      <c r="N33" s="79"/>
      <c r="O33" s="79"/>
      <c r="P33" s="79"/>
      <c r="Q33" s="79"/>
      <c r="R33" s="79"/>
      <c r="S33" s="71"/>
      <c r="T33" s="1"/>
      <c r="U33" s="1"/>
      <c r="V33" s="1"/>
      <c r="W33" s="1"/>
      <c r="X33" s="1"/>
      <c r="Y33" s="1"/>
      <c r="Z33" s="1"/>
      <c r="AA33" s="1"/>
      <c r="AB33" s="1"/>
      <c r="AC33" s="1"/>
      <c r="AD33" s="1"/>
      <c r="AE33" s="1"/>
      <c r="AF33" s="1"/>
      <c r="AG33" s="1"/>
      <c r="AH33" s="1"/>
      <c r="AI33" s="1"/>
      <c r="AJ33" s="1"/>
      <c r="AK33" s="1"/>
    </row>
    <row r="34" spans="1:37" x14ac:dyDescent="0.25">
      <c r="A34" s="1"/>
      <c r="B34" s="57"/>
      <c r="C34" s="79"/>
      <c r="D34" s="79"/>
      <c r="E34" s="79"/>
      <c r="F34" s="79"/>
      <c r="G34" s="79"/>
      <c r="H34" s="79"/>
      <c r="I34" s="79"/>
      <c r="J34" s="79"/>
      <c r="K34" s="79"/>
      <c r="L34" s="79"/>
      <c r="M34" s="79"/>
      <c r="N34" s="79"/>
      <c r="O34" s="79"/>
      <c r="P34" s="79"/>
      <c r="Q34" s="79"/>
      <c r="R34" s="79"/>
      <c r="S34" s="71"/>
      <c r="T34" s="1"/>
      <c r="U34" s="1"/>
      <c r="V34" s="1"/>
      <c r="W34" s="1"/>
      <c r="X34" s="1"/>
      <c r="Y34" s="1"/>
      <c r="Z34" s="1"/>
      <c r="AA34" s="1"/>
      <c r="AB34" s="1"/>
      <c r="AC34" s="1"/>
      <c r="AD34" s="1"/>
      <c r="AE34" s="1"/>
      <c r="AF34" s="1"/>
      <c r="AG34" s="1"/>
      <c r="AH34" s="1"/>
      <c r="AI34" s="1"/>
      <c r="AJ34" s="1"/>
      <c r="AK34" s="1"/>
    </row>
    <row r="35" spans="1:37" x14ac:dyDescent="0.25">
      <c r="A35" s="1"/>
      <c r="B35" s="57"/>
      <c r="C35" s="79"/>
      <c r="D35" s="79"/>
      <c r="E35" s="79"/>
      <c r="F35" s="79"/>
      <c r="G35" s="79"/>
      <c r="H35" s="79"/>
      <c r="I35" s="79"/>
      <c r="J35" s="79"/>
      <c r="K35" s="79"/>
      <c r="L35" s="79"/>
      <c r="M35" s="79"/>
      <c r="N35" s="79"/>
      <c r="O35" s="79"/>
      <c r="P35" s="79"/>
      <c r="Q35" s="79"/>
      <c r="R35" s="79"/>
      <c r="S35" s="71"/>
      <c r="T35" s="1"/>
      <c r="U35" s="1"/>
      <c r="V35" s="1"/>
      <c r="W35" s="1"/>
      <c r="X35" s="1"/>
      <c r="Y35" s="1"/>
      <c r="Z35" s="1"/>
      <c r="AA35" s="1"/>
      <c r="AB35" s="1"/>
      <c r="AC35" s="1"/>
      <c r="AD35" s="1"/>
      <c r="AE35" s="1"/>
      <c r="AF35" s="1"/>
      <c r="AG35" s="1"/>
      <c r="AH35" s="1"/>
      <c r="AI35" s="1"/>
      <c r="AJ35" s="1"/>
      <c r="AK35" s="1"/>
    </row>
    <row r="36" spans="1:37" x14ac:dyDescent="0.25">
      <c r="A36" s="1"/>
      <c r="B36" s="57"/>
      <c r="C36" s="79"/>
      <c r="D36" s="79"/>
      <c r="E36" s="79"/>
      <c r="F36" s="79"/>
      <c r="G36" s="79"/>
      <c r="H36" s="79"/>
      <c r="I36" s="79"/>
      <c r="J36" s="79"/>
      <c r="K36" s="79"/>
      <c r="L36" s="79"/>
      <c r="M36" s="79"/>
      <c r="N36" s="79"/>
      <c r="O36" s="79"/>
      <c r="P36" s="79"/>
      <c r="Q36" s="79"/>
      <c r="R36" s="79"/>
      <c r="S36" s="71"/>
      <c r="T36" s="1"/>
      <c r="U36" s="1"/>
      <c r="V36" s="1"/>
      <c r="W36" s="1"/>
      <c r="X36" s="1"/>
      <c r="Y36" s="1"/>
      <c r="Z36" s="1"/>
      <c r="AA36" s="1"/>
      <c r="AB36" s="1"/>
      <c r="AC36" s="1"/>
      <c r="AD36" s="1"/>
      <c r="AE36" s="1"/>
      <c r="AF36" s="1"/>
      <c r="AG36" s="1"/>
      <c r="AH36" s="1"/>
      <c r="AI36" s="1"/>
      <c r="AJ36" s="1"/>
      <c r="AK36" s="1"/>
    </row>
    <row r="37" spans="1:37" x14ac:dyDescent="0.25">
      <c r="A37" s="1"/>
      <c r="B37" s="57"/>
      <c r="C37" s="79"/>
      <c r="D37" s="79"/>
      <c r="E37" s="79"/>
      <c r="F37" s="79"/>
      <c r="G37" s="79"/>
      <c r="H37" s="79"/>
      <c r="I37" s="79"/>
      <c r="J37" s="79"/>
      <c r="K37" s="79"/>
      <c r="L37" s="79"/>
      <c r="M37" s="79"/>
      <c r="N37" s="79"/>
      <c r="O37" s="79"/>
      <c r="P37" s="79"/>
      <c r="Q37" s="79"/>
      <c r="R37" s="79"/>
      <c r="S37" s="71"/>
      <c r="T37" s="1"/>
      <c r="U37" s="1"/>
      <c r="V37" s="1"/>
      <c r="W37" s="1"/>
      <c r="X37" s="1"/>
      <c r="Y37" s="1"/>
      <c r="Z37" s="1"/>
      <c r="AA37" s="1"/>
      <c r="AB37" s="1"/>
      <c r="AC37" s="1"/>
      <c r="AD37" s="1"/>
      <c r="AE37" s="1"/>
      <c r="AF37" s="1"/>
      <c r="AG37" s="1"/>
      <c r="AH37" s="1"/>
      <c r="AI37" s="1"/>
      <c r="AJ37" s="1"/>
      <c r="AK37" s="1"/>
    </row>
    <row r="38" spans="1:37" x14ac:dyDescent="0.25">
      <c r="A38" s="1"/>
      <c r="B38" s="57"/>
      <c r="C38" s="79"/>
      <c r="D38" s="79"/>
      <c r="E38" s="79"/>
      <c r="F38" s="79"/>
      <c r="G38" s="79"/>
      <c r="H38" s="79"/>
      <c r="I38" s="79"/>
      <c r="J38" s="79"/>
      <c r="K38" s="79"/>
      <c r="L38" s="79"/>
      <c r="M38" s="79"/>
      <c r="N38" s="79"/>
      <c r="O38" s="79"/>
      <c r="P38" s="79"/>
      <c r="Q38" s="79"/>
      <c r="R38" s="79"/>
      <c r="S38" s="71"/>
      <c r="T38" s="1"/>
      <c r="U38" s="1"/>
      <c r="V38" s="1"/>
      <c r="W38" s="1"/>
      <c r="X38" s="1"/>
      <c r="Y38" s="1"/>
      <c r="Z38" s="1"/>
      <c r="AA38" s="1"/>
      <c r="AB38" s="1"/>
      <c r="AC38" s="1"/>
      <c r="AD38" s="1"/>
      <c r="AE38" s="1"/>
      <c r="AF38" s="1"/>
      <c r="AG38" s="1"/>
      <c r="AH38" s="1"/>
      <c r="AI38" s="1"/>
      <c r="AJ38" s="1"/>
      <c r="AK38" s="1"/>
    </row>
    <row r="39" spans="1:37" x14ac:dyDescent="0.25">
      <c r="A39" s="1"/>
      <c r="B39" s="72"/>
      <c r="C39" s="196"/>
      <c r="D39" s="196"/>
      <c r="E39" s="196"/>
      <c r="F39" s="196"/>
      <c r="G39" s="196"/>
      <c r="H39" s="196"/>
      <c r="I39" s="196"/>
      <c r="J39" s="196"/>
      <c r="K39" s="196"/>
      <c r="L39" s="196"/>
      <c r="M39" s="196"/>
      <c r="N39" s="196"/>
      <c r="O39" s="196"/>
      <c r="P39" s="196"/>
      <c r="Q39" s="196"/>
      <c r="R39" s="196"/>
      <c r="S39" s="73"/>
      <c r="T39" s="1"/>
      <c r="U39" s="1"/>
      <c r="V39" s="1"/>
      <c r="W39" s="1"/>
      <c r="X39" s="1"/>
      <c r="Y39" s="1"/>
      <c r="Z39" s="1"/>
      <c r="AA39" s="1"/>
      <c r="AB39" s="1"/>
      <c r="AC39" s="1"/>
      <c r="AD39" s="1"/>
      <c r="AE39" s="1"/>
      <c r="AF39" s="1"/>
      <c r="AG39" s="1"/>
      <c r="AH39" s="1"/>
      <c r="AI39" s="1"/>
      <c r="AJ39" s="1"/>
      <c r="AK39" s="1"/>
    </row>
    <row r="40" spans="1:37" x14ac:dyDescent="0.25">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row>
    <row r="41" spans="1:37" x14ac:dyDescent="0.25">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row>
    <row r="42" spans="1:37" x14ac:dyDescent="0.25">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row>
    <row r="43" spans="1:37" x14ac:dyDescent="0.25">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row>
    <row r="44" spans="1:37" x14ac:dyDescent="0.25">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row>
    <row r="45" spans="1:37" x14ac:dyDescent="0.25">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row>
    <row r="46" spans="1:37" x14ac:dyDescent="0.25">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row>
    <row r="47" spans="1:37" x14ac:dyDescent="0.25">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row>
    <row r="48" spans="1:37" x14ac:dyDescent="0.25">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row>
    <row r="49" spans="1:37" x14ac:dyDescent="0.25">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row>
    <row r="50" spans="1:37" x14ac:dyDescent="0.25">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row>
    <row r="51" spans="1:37" x14ac:dyDescent="0.25">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row>
    <row r="52" spans="1:37" x14ac:dyDescent="0.25">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row>
    <row r="53" spans="1:37" x14ac:dyDescent="0.25">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row>
    <row r="54" spans="1:37" x14ac:dyDescent="0.25">
      <c r="A54" s="1"/>
      <c r="B54" s="1"/>
      <c r="C54" s="1"/>
      <c r="D54" s="1"/>
      <c r="E54" s="1"/>
      <c r="F54" s="1"/>
      <c r="G54" s="1"/>
      <c r="H54" s="1"/>
      <c r="I54" s="1"/>
      <c r="J54" s="1"/>
      <c r="K54" s="1"/>
      <c r="L54" s="1"/>
      <c r="M54" s="1"/>
      <c r="N54" s="1"/>
      <c r="O54" s="1"/>
      <c r="P54" s="1"/>
      <c r="Q54" s="1"/>
      <c r="R54" s="1"/>
      <c r="S54" s="1"/>
      <c r="T54" s="1"/>
      <c r="U54" s="1"/>
      <c r="V54" s="1"/>
      <c r="W54" s="1"/>
      <c r="X54" s="1"/>
      <c r="Y54" s="1"/>
    </row>
    <row r="55" spans="1:37" x14ac:dyDescent="0.25">
      <c r="A55" s="1"/>
      <c r="B55" s="1"/>
      <c r="C55" s="1"/>
      <c r="D55" s="1"/>
      <c r="E55" s="1"/>
      <c r="F55" s="1"/>
      <c r="G55" s="1"/>
      <c r="H55" s="1"/>
      <c r="I55" s="1"/>
      <c r="J55" s="1"/>
      <c r="K55" s="1"/>
      <c r="L55" s="1"/>
      <c r="M55" s="1"/>
      <c r="N55" s="1"/>
      <c r="O55" s="1"/>
      <c r="P55" s="1"/>
      <c r="Q55" s="1"/>
      <c r="R55" s="1"/>
      <c r="S55" s="1"/>
      <c r="T55" s="1"/>
      <c r="U55" s="1"/>
      <c r="V55" s="1"/>
      <c r="W55" s="1"/>
      <c r="X55" s="1"/>
      <c r="Y55" s="1"/>
    </row>
    <row r="56" spans="1:37" x14ac:dyDescent="0.25">
      <c r="A56" s="1"/>
      <c r="B56" s="1"/>
      <c r="C56" s="1"/>
      <c r="D56" s="1"/>
      <c r="E56" s="1"/>
      <c r="F56" s="1"/>
      <c r="G56" s="1"/>
      <c r="H56" s="1"/>
      <c r="I56" s="1"/>
      <c r="J56" s="1"/>
      <c r="K56" s="1"/>
      <c r="L56" s="1"/>
      <c r="M56" s="1"/>
      <c r="N56" s="1"/>
      <c r="O56" s="1"/>
      <c r="P56" s="1"/>
      <c r="Q56" s="1"/>
      <c r="R56" s="1"/>
      <c r="S56" s="1"/>
      <c r="T56" s="1"/>
      <c r="U56" s="1"/>
      <c r="V56" s="1"/>
      <c r="W56" s="1"/>
      <c r="X56" s="1"/>
      <c r="Y56" s="1"/>
    </row>
    <row r="57" spans="1:37" x14ac:dyDescent="0.25">
      <c r="A57" s="1"/>
      <c r="B57" s="1"/>
      <c r="C57" s="1"/>
      <c r="D57" s="1"/>
      <c r="E57" s="1"/>
      <c r="F57" s="1"/>
      <c r="G57" s="1"/>
      <c r="H57" s="1"/>
      <c r="I57" s="1"/>
      <c r="J57" s="1"/>
      <c r="K57" s="1"/>
      <c r="L57" s="1"/>
      <c r="M57" s="1"/>
      <c r="N57" s="1"/>
      <c r="O57" s="1"/>
      <c r="P57" s="1"/>
      <c r="Q57" s="1"/>
      <c r="R57" s="1"/>
      <c r="S57" s="1"/>
      <c r="T57" s="1"/>
      <c r="U57" s="1"/>
      <c r="V57" s="1"/>
      <c r="W57" s="1"/>
      <c r="X57" s="1"/>
      <c r="Y57" s="1"/>
    </row>
    <row r="58" spans="1:37" x14ac:dyDescent="0.25">
      <c r="A58" s="1"/>
      <c r="B58" s="1"/>
      <c r="C58" s="1"/>
      <c r="D58" s="1"/>
      <c r="E58" s="1"/>
      <c r="F58" s="1"/>
      <c r="G58" s="1"/>
      <c r="H58" s="1"/>
      <c r="I58" s="1"/>
      <c r="J58" s="1"/>
      <c r="K58" s="1"/>
      <c r="L58" s="1"/>
      <c r="M58" s="1"/>
      <c r="N58" s="1"/>
      <c r="O58" s="1"/>
      <c r="P58" s="1"/>
      <c r="Q58" s="1"/>
      <c r="R58" s="1"/>
      <c r="S58" s="1"/>
      <c r="T58" s="1"/>
      <c r="U58" s="1"/>
      <c r="V58" s="1"/>
      <c r="W58" s="1"/>
      <c r="X58" s="1"/>
      <c r="Y58" s="1"/>
    </row>
    <row r="59" spans="1:37" x14ac:dyDescent="0.25">
      <c r="A59" s="1"/>
      <c r="B59" s="1"/>
      <c r="C59" s="1"/>
      <c r="D59" s="1"/>
      <c r="E59" s="1"/>
      <c r="F59" s="1"/>
      <c r="G59" s="1"/>
      <c r="H59" s="1"/>
      <c r="I59" s="1"/>
      <c r="J59" s="1"/>
      <c r="K59" s="1"/>
      <c r="L59" s="1"/>
      <c r="M59" s="1"/>
      <c r="N59" s="1"/>
      <c r="O59" s="1"/>
      <c r="P59" s="1"/>
      <c r="Q59" s="1"/>
      <c r="R59" s="1"/>
      <c r="S59" s="1"/>
      <c r="T59" s="1"/>
      <c r="U59" s="1"/>
      <c r="V59" s="1"/>
      <c r="W59" s="1"/>
      <c r="X59" s="1"/>
      <c r="Y59" s="1"/>
    </row>
    <row r="60" spans="1:37" x14ac:dyDescent="0.25">
      <c r="A60" s="1"/>
      <c r="B60" s="1"/>
      <c r="C60" s="1"/>
      <c r="D60" s="1"/>
      <c r="E60" s="1"/>
      <c r="F60" s="1"/>
      <c r="G60" s="1"/>
      <c r="H60" s="1"/>
      <c r="I60" s="1"/>
      <c r="J60" s="1"/>
      <c r="K60" s="1"/>
      <c r="L60" s="1"/>
      <c r="M60" s="1"/>
      <c r="N60" s="1"/>
      <c r="O60" s="1"/>
      <c r="P60" s="1"/>
      <c r="Q60" s="1"/>
      <c r="R60" s="1"/>
      <c r="S60" s="1"/>
      <c r="T60" s="1"/>
      <c r="U60" s="1"/>
      <c r="V60" s="1"/>
      <c r="W60" s="1"/>
      <c r="X60" s="1"/>
      <c r="Y60" s="1"/>
    </row>
    <row r="61" spans="1:37" x14ac:dyDescent="0.25">
      <c r="A61" s="1"/>
      <c r="B61" s="1"/>
      <c r="C61" s="1"/>
      <c r="D61" s="1"/>
      <c r="E61" s="1"/>
      <c r="F61" s="1"/>
      <c r="G61" s="1"/>
      <c r="H61" s="1"/>
      <c r="I61" s="1"/>
      <c r="J61" s="1"/>
      <c r="K61" s="1"/>
      <c r="L61" s="1"/>
      <c r="M61" s="1"/>
      <c r="N61" s="1"/>
      <c r="O61" s="1"/>
      <c r="P61" s="1"/>
      <c r="Q61" s="1"/>
      <c r="R61" s="1"/>
      <c r="S61" s="1"/>
      <c r="T61" s="1"/>
      <c r="U61" s="1"/>
      <c r="V61" s="1"/>
      <c r="W61" s="1"/>
      <c r="X61" s="1"/>
      <c r="Y61" s="1"/>
    </row>
    <row r="62" spans="1:37" x14ac:dyDescent="0.25">
      <c r="A62" s="1"/>
      <c r="B62" s="1"/>
      <c r="C62" s="1"/>
      <c r="D62" s="1"/>
      <c r="E62" s="1"/>
      <c r="F62" s="1"/>
      <c r="G62" s="1"/>
      <c r="H62" s="1"/>
      <c r="I62" s="1"/>
      <c r="J62" s="1"/>
      <c r="K62" s="1"/>
      <c r="L62" s="1"/>
      <c r="M62" s="1"/>
      <c r="N62" s="1"/>
      <c r="O62" s="1"/>
      <c r="P62" s="1"/>
      <c r="Q62" s="1"/>
      <c r="R62" s="1"/>
      <c r="S62" s="1"/>
      <c r="T62" s="1"/>
      <c r="U62" s="1"/>
      <c r="V62" s="1"/>
      <c r="W62" s="1"/>
      <c r="X62" s="1"/>
      <c r="Y62" s="1"/>
    </row>
  </sheetData>
  <sheetProtection sheet="1" objects="1" scenarios="1"/>
  <mergeCells count="7">
    <mergeCell ref="B31:S31"/>
    <mergeCell ref="B7:S7"/>
    <mergeCell ref="B12:S12"/>
    <mergeCell ref="B8:S8"/>
    <mergeCell ref="B9:S9"/>
    <mergeCell ref="B10:S10"/>
    <mergeCell ref="B11:S11"/>
  </mergeCells>
  <pageMargins left="0.7" right="0.7" top="0.75" bottom="0.75" header="0.3" footer="0.3"/>
  <pageSetup orientation="portrait" horizontalDpi="4294967295" verticalDpi="4294967295"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B53"/>
  <sheetViews>
    <sheetView workbookViewId="0">
      <selection activeCell="C7" sqref="C7"/>
    </sheetView>
  </sheetViews>
  <sheetFormatPr defaultRowHeight="15" x14ac:dyDescent="0.25"/>
  <cols>
    <col min="1" max="1" width="6.7109375" customWidth="1"/>
    <col min="2" max="4" width="9.28515625" customWidth="1"/>
    <col min="5" max="5" width="2.7109375" customWidth="1"/>
    <col min="6" max="7" width="9.140625" customWidth="1"/>
    <col min="8" max="8" width="2.7109375" customWidth="1"/>
    <col min="9" max="10" width="9.28515625" customWidth="1"/>
    <col min="11" max="11" width="2.7109375" customWidth="1"/>
    <col min="12" max="15" width="9.28515625" customWidth="1"/>
    <col min="16" max="16" width="9.42578125" customWidth="1"/>
    <col min="17" max="21" width="9.28515625" customWidth="1"/>
    <col min="22" max="22" width="9.140625" customWidth="1"/>
    <col min="23" max="23" width="2.7109375" customWidth="1"/>
    <col min="24" max="26" width="9.28515625" customWidth="1"/>
  </cols>
  <sheetData>
    <row r="3" spans="1:28" x14ac:dyDescent="0.25">
      <c r="B3" s="12" t="s">
        <v>113</v>
      </c>
      <c r="C3" s="12"/>
      <c r="D3" s="12"/>
      <c r="E3" s="12"/>
      <c r="F3" s="12"/>
      <c r="G3" s="12"/>
      <c r="H3" s="12"/>
      <c r="I3" s="12"/>
      <c r="J3" s="12"/>
      <c r="K3" s="12"/>
      <c r="L3" s="12"/>
      <c r="M3" s="12"/>
      <c r="N3" s="12"/>
      <c r="O3" s="12"/>
      <c r="P3" s="12"/>
      <c r="Q3" s="12"/>
      <c r="R3" s="12"/>
      <c r="S3" s="12"/>
      <c r="T3" s="12"/>
      <c r="U3" s="12"/>
      <c r="V3" s="12"/>
      <c r="W3" s="12"/>
      <c r="X3" s="12"/>
      <c r="Y3" s="12"/>
      <c r="Z3" s="12"/>
    </row>
    <row r="4" spans="1:28" x14ac:dyDescent="0.25">
      <c r="A4" s="40"/>
      <c r="B4" s="45" t="s">
        <v>148</v>
      </c>
      <c r="C4" s="45"/>
      <c r="D4" s="45"/>
      <c r="E4" s="45"/>
      <c r="F4" s="45"/>
      <c r="G4" s="45"/>
      <c r="H4" s="45"/>
      <c r="I4" s="45"/>
      <c r="J4" s="45"/>
      <c r="K4" s="45"/>
      <c r="L4" s="45"/>
      <c r="M4" s="45"/>
      <c r="N4" s="45"/>
      <c r="O4" s="45"/>
      <c r="P4" s="45"/>
      <c r="Q4" s="45"/>
      <c r="R4" s="45"/>
      <c r="S4" s="45"/>
      <c r="T4" s="45"/>
      <c r="U4" s="45"/>
      <c r="V4" s="45"/>
      <c r="W4" s="45"/>
      <c r="X4" s="45"/>
      <c r="Y4" s="45"/>
      <c r="Z4" s="45"/>
      <c r="AA4" s="40"/>
      <c r="AB4" s="40"/>
    </row>
    <row r="5" spans="1:28" x14ac:dyDescent="0.25">
      <c r="A5" s="40"/>
      <c r="B5" s="45" t="s">
        <v>151</v>
      </c>
      <c r="C5" s="45"/>
      <c r="D5" s="45"/>
      <c r="E5" s="45"/>
      <c r="F5" s="45"/>
      <c r="G5" s="45"/>
      <c r="H5" s="45"/>
      <c r="I5" s="45"/>
      <c r="J5" s="45"/>
      <c r="K5" s="45"/>
      <c r="L5" s="45"/>
      <c r="M5" s="45"/>
      <c r="N5" s="45"/>
      <c r="O5" s="45"/>
      <c r="P5" s="45"/>
      <c r="Q5" s="45"/>
      <c r="R5" s="45"/>
      <c r="S5" s="45"/>
      <c r="T5" s="45"/>
      <c r="U5" s="45"/>
      <c r="V5" s="45"/>
      <c r="W5" s="45"/>
      <c r="X5" s="45"/>
      <c r="Y5" s="45"/>
      <c r="Z5" s="45"/>
      <c r="AA5" s="40"/>
      <c r="AB5" s="40"/>
    </row>
    <row r="6" spans="1:28" x14ac:dyDescent="0.25">
      <c r="A6" s="40"/>
      <c r="B6" s="45" t="s">
        <v>152</v>
      </c>
      <c r="C6" s="45"/>
      <c r="D6" s="45"/>
      <c r="E6" s="45"/>
      <c r="F6" s="45"/>
      <c r="G6" s="45"/>
      <c r="H6" s="45"/>
      <c r="I6" s="45"/>
      <c r="J6" s="45"/>
      <c r="K6" s="45"/>
      <c r="L6" s="45"/>
      <c r="M6" s="45"/>
      <c r="N6" s="45"/>
      <c r="O6" s="45"/>
      <c r="P6" s="45"/>
      <c r="Q6" s="45"/>
      <c r="R6" s="45"/>
      <c r="S6" s="45"/>
      <c r="T6" s="45"/>
      <c r="U6" s="45"/>
      <c r="V6" s="45"/>
      <c r="W6" s="45"/>
      <c r="X6" s="45"/>
      <c r="Y6" s="45"/>
      <c r="Z6" s="45"/>
      <c r="AA6" s="40"/>
      <c r="AB6" s="40"/>
    </row>
    <row r="7" spans="1:28" x14ac:dyDescent="0.25">
      <c r="A7" s="40"/>
      <c r="B7" s="45"/>
      <c r="C7" s="45"/>
      <c r="D7" s="45"/>
      <c r="E7" s="45"/>
      <c r="F7" s="45"/>
      <c r="G7" s="45"/>
      <c r="H7" s="45"/>
      <c r="I7" s="45"/>
      <c r="J7" s="45"/>
      <c r="K7" s="45"/>
      <c r="L7" s="45"/>
      <c r="M7" s="45"/>
      <c r="N7" s="45"/>
      <c r="O7" s="45"/>
      <c r="P7" s="45"/>
      <c r="Q7" s="45"/>
      <c r="R7" s="45"/>
      <c r="S7" s="45"/>
      <c r="T7" s="45"/>
      <c r="U7" s="45"/>
      <c r="V7" s="45"/>
      <c r="W7" s="45"/>
      <c r="X7" s="45"/>
      <c r="Y7" s="45"/>
      <c r="Z7" s="45"/>
      <c r="AA7" s="40"/>
      <c r="AB7" s="40"/>
    </row>
    <row r="8" spans="1:28" ht="18.75" x14ac:dyDescent="0.3">
      <c r="B8" s="350" t="s">
        <v>0</v>
      </c>
      <c r="C8" s="350"/>
      <c r="D8" s="350"/>
      <c r="E8" s="350"/>
      <c r="F8" s="350"/>
      <c r="G8" s="350"/>
      <c r="H8" s="350"/>
      <c r="I8" s="350"/>
      <c r="J8" s="350"/>
      <c r="K8" s="350"/>
      <c r="L8" s="350"/>
      <c r="M8" s="350"/>
      <c r="N8" s="350"/>
      <c r="O8" s="350"/>
      <c r="P8" s="350"/>
      <c r="Q8" s="350"/>
      <c r="R8" s="350"/>
      <c r="S8" s="350"/>
      <c r="T8" s="350"/>
      <c r="U8" s="350"/>
      <c r="V8" s="350"/>
      <c r="W8" s="122"/>
      <c r="X8" s="45"/>
      <c r="Y8" s="45"/>
      <c r="Z8" s="45"/>
      <c r="AA8" s="40"/>
      <c r="AB8" s="40"/>
    </row>
    <row r="9" spans="1:28" ht="15" customHeight="1" x14ac:dyDescent="0.25">
      <c r="B9" s="351" t="s">
        <v>44</v>
      </c>
      <c r="C9" s="351"/>
      <c r="D9" s="351"/>
      <c r="E9" s="351"/>
      <c r="F9" s="351"/>
      <c r="G9" s="351"/>
      <c r="H9" s="351"/>
      <c r="I9" s="351"/>
      <c r="J9" s="351"/>
      <c r="K9" s="351"/>
      <c r="L9" s="351"/>
      <c r="M9" s="351"/>
      <c r="N9" s="351"/>
      <c r="O9" s="351"/>
      <c r="P9" s="351"/>
      <c r="Q9" s="351"/>
      <c r="R9" s="351"/>
      <c r="S9" s="351"/>
      <c r="T9" s="351"/>
      <c r="U9" s="351"/>
      <c r="V9" s="351"/>
      <c r="W9" s="12"/>
      <c r="X9" s="45"/>
      <c r="Y9" s="45"/>
      <c r="Z9" s="45"/>
      <c r="AA9" s="40"/>
      <c r="AB9" s="40"/>
    </row>
    <row r="10" spans="1:28" ht="15" customHeight="1" x14ac:dyDescent="0.25">
      <c r="B10" s="351" t="s">
        <v>158</v>
      </c>
      <c r="C10" s="351"/>
      <c r="D10" s="351"/>
      <c r="E10" s="351"/>
      <c r="F10" s="351"/>
      <c r="G10" s="351"/>
      <c r="H10" s="351"/>
      <c r="I10" s="351"/>
      <c r="J10" s="351"/>
      <c r="K10" s="351"/>
      <c r="L10" s="351"/>
      <c r="M10" s="351"/>
      <c r="N10" s="351"/>
      <c r="O10" s="351"/>
      <c r="P10" s="351"/>
      <c r="Q10" s="351"/>
      <c r="R10" s="351"/>
      <c r="S10" s="351"/>
      <c r="T10" s="351"/>
      <c r="U10" s="351"/>
      <c r="V10" s="351"/>
      <c r="W10" s="123"/>
      <c r="X10" s="45"/>
      <c r="Y10" s="45"/>
      <c r="Z10" s="45"/>
      <c r="AA10" s="40"/>
      <c r="AB10" s="40"/>
    </row>
    <row r="11" spans="1:28" ht="15" customHeight="1" x14ac:dyDescent="0.25">
      <c r="B11" s="361" t="s">
        <v>77</v>
      </c>
      <c r="C11" s="361"/>
      <c r="D11" s="361"/>
      <c r="E11" s="361"/>
      <c r="F11" s="361"/>
      <c r="G11" s="361"/>
      <c r="H11" s="361"/>
      <c r="I11" s="361"/>
      <c r="J11" s="361"/>
      <c r="K11" s="361"/>
      <c r="L11" s="361"/>
      <c r="M11" s="361"/>
      <c r="N11" s="361"/>
      <c r="O11" s="361"/>
      <c r="P11" s="361"/>
      <c r="Q11" s="361"/>
      <c r="R11" s="361"/>
      <c r="S11" s="361"/>
      <c r="T11" s="361"/>
      <c r="U11" s="361"/>
      <c r="V11" s="361"/>
      <c r="W11" s="123"/>
      <c r="X11" s="45"/>
      <c r="Y11" s="45"/>
      <c r="Z11" s="45"/>
      <c r="AA11" s="40"/>
      <c r="AB11" s="40"/>
    </row>
    <row r="12" spans="1:28" ht="15" customHeight="1" x14ac:dyDescent="0.3">
      <c r="B12" s="32"/>
      <c r="C12" s="32"/>
      <c r="D12" s="32"/>
      <c r="E12" s="32"/>
      <c r="F12" s="32"/>
      <c r="G12" s="32"/>
      <c r="H12" s="32"/>
      <c r="I12" s="32"/>
      <c r="J12" s="32"/>
      <c r="K12" s="32"/>
      <c r="L12" s="32"/>
      <c r="M12" s="32"/>
      <c r="N12" s="32"/>
      <c r="O12" s="32"/>
      <c r="P12" s="32"/>
      <c r="Q12" s="32"/>
      <c r="R12" s="32"/>
      <c r="S12" s="32"/>
      <c r="T12" s="12"/>
      <c r="U12" s="12"/>
      <c r="V12" s="12"/>
      <c r="W12" s="12"/>
      <c r="X12" s="45"/>
      <c r="Y12" s="45"/>
      <c r="Z12" s="45"/>
      <c r="AA12" s="40"/>
      <c r="AB12" s="40"/>
    </row>
    <row r="13" spans="1:28" ht="18" customHeight="1" x14ac:dyDescent="0.25">
      <c r="B13" s="358" t="s">
        <v>85</v>
      </c>
      <c r="C13" s="359"/>
      <c r="D13" s="360"/>
      <c r="E13" s="87"/>
      <c r="F13" s="357" t="s">
        <v>35</v>
      </c>
      <c r="G13" s="357"/>
      <c r="H13" s="357"/>
      <c r="I13" s="357"/>
      <c r="J13" s="357"/>
      <c r="K13" s="357"/>
      <c r="L13" s="357"/>
      <c r="M13" s="357"/>
      <c r="N13" s="357"/>
      <c r="O13" s="357"/>
      <c r="P13" s="357"/>
      <c r="Q13" s="357"/>
      <c r="R13" s="357"/>
      <c r="S13" s="357"/>
      <c r="T13" s="357"/>
      <c r="U13" s="357"/>
      <c r="V13" s="357"/>
      <c r="W13" s="124"/>
      <c r="X13" s="35"/>
      <c r="Y13" s="36"/>
      <c r="Z13" s="37"/>
      <c r="AA13" s="40"/>
      <c r="AB13" s="40"/>
    </row>
    <row r="14" spans="1:28" ht="18" customHeight="1" thickBot="1" x14ac:dyDescent="0.3">
      <c r="B14" s="214"/>
      <c r="C14" s="38" t="s">
        <v>32</v>
      </c>
      <c r="D14" s="38" t="s">
        <v>23</v>
      </c>
      <c r="E14" s="194"/>
      <c r="F14" s="354" t="s">
        <v>41</v>
      </c>
      <c r="G14" s="353"/>
      <c r="H14" s="191"/>
      <c r="I14" s="354" t="s">
        <v>42</v>
      </c>
      <c r="J14" s="353"/>
      <c r="K14" s="191"/>
      <c r="L14" s="355" t="s">
        <v>43</v>
      </c>
      <c r="M14" s="355"/>
      <c r="N14" s="355"/>
      <c r="O14" s="355"/>
      <c r="P14" s="355"/>
      <c r="Q14" s="355"/>
      <c r="R14" s="355"/>
      <c r="S14" s="355"/>
      <c r="T14" s="355"/>
      <c r="U14" s="356"/>
      <c r="V14" s="356"/>
      <c r="W14" s="191"/>
      <c r="X14" s="352" t="s">
        <v>45</v>
      </c>
      <c r="Y14" s="352"/>
      <c r="Z14" s="353"/>
      <c r="AA14" s="43"/>
      <c r="AB14" s="40"/>
    </row>
    <row r="15" spans="1:28" ht="18" customHeight="1" thickBot="1" x14ac:dyDescent="0.3">
      <c r="B15" s="225" t="s">
        <v>30</v>
      </c>
      <c r="C15" s="225" t="s">
        <v>33</v>
      </c>
      <c r="D15" s="225" t="s">
        <v>15</v>
      </c>
      <c r="E15" s="194"/>
      <c r="F15" s="39" t="s">
        <v>34</v>
      </c>
      <c r="G15" s="39" t="s">
        <v>36</v>
      </c>
      <c r="H15" s="192"/>
      <c r="I15" s="39" t="s">
        <v>34</v>
      </c>
      <c r="J15" s="39" t="s">
        <v>36</v>
      </c>
      <c r="K15" s="192"/>
      <c r="L15" s="39" t="s">
        <v>34</v>
      </c>
      <c r="M15" s="39" t="s">
        <v>9</v>
      </c>
      <c r="N15" s="39" t="s">
        <v>8</v>
      </c>
      <c r="O15" s="39" t="s">
        <v>37</v>
      </c>
      <c r="P15" s="39" t="s">
        <v>10</v>
      </c>
      <c r="Q15" s="39" t="s">
        <v>39</v>
      </c>
      <c r="R15" s="39" t="s">
        <v>38</v>
      </c>
      <c r="S15" s="39" t="s">
        <v>40</v>
      </c>
      <c r="T15" s="226" t="s">
        <v>13</v>
      </c>
      <c r="U15" s="287" t="s">
        <v>149</v>
      </c>
      <c r="V15" s="287" t="s">
        <v>150</v>
      </c>
      <c r="W15" s="227"/>
      <c r="X15" s="48" t="s">
        <v>46</v>
      </c>
      <c r="Y15" s="46" t="s">
        <v>47</v>
      </c>
      <c r="Z15" s="47" t="s">
        <v>48</v>
      </c>
      <c r="AA15" s="44"/>
      <c r="AB15" s="41"/>
    </row>
    <row r="16" spans="1:28" ht="18" customHeight="1" x14ac:dyDescent="0.25">
      <c r="B16" s="288"/>
      <c r="C16" s="289"/>
      <c r="D16" s="290"/>
      <c r="E16" s="195"/>
      <c r="F16" s="34">
        <f>+'3-Acres History and SC Options'!M16</f>
        <v>0</v>
      </c>
      <c r="G16" s="34">
        <f>+'3-Acres History and SC Options'!M27</f>
        <v>0</v>
      </c>
      <c r="H16" s="193"/>
      <c r="I16" s="34">
        <f>+'3-Acres History and SC Options'!N16</f>
        <v>0</v>
      </c>
      <c r="J16" s="34">
        <f>+'3-Acres History and SC Options'!N27</f>
        <v>0</v>
      </c>
      <c r="K16" s="193"/>
      <c r="L16" s="34">
        <f>+'3-Acres History and SC Options'!O16</f>
        <v>0</v>
      </c>
      <c r="M16" s="34">
        <f>+'3-Acres History and SC Options'!O17</f>
        <v>0</v>
      </c>
      <c r="N16" s="34">
        <f>+'3-Acres History and SC Options'!O18</f>
        <v>0</v>
      </c>
      <c r="O16" s="34">
        <f>+'3-Acres History and SC Options'!O19</f>
        <v>0</v>
      </c>
      <c r="P16" s="34">
        <f>+'3-Acres History and SC Options'!O20</f>
        <v>0</v>
      </c>
      <c r="Q16" s="34">
        <f>+'3-Acres History and SC Options'!O21</f>
        <v>0</v>
      </c>
      <c r="R16" s="34">
        <f>+'3-Acres History and SC Options'!O22</f>
        <v>0</v>
      </c>
      <c r="S16" s="34">
        <f>+'3-Acres History and SC Options'!O23</f>
        <v>0</v>
      </c>
      <c r="T16" s="34">
        <f>+'3-Acres History and SC Options'!O24</f>
        <v>0</v>
      </c>
      <c r="U16" s="228">
        <f>+'3-Acres History and SC Options'!O25</f>
        <v>0</v>
      </c>
      <c r="V16" s="228">
        <f>+'3-Acres History and SC Options'!O26</f>
        <v>0</v>
      </c>
      <c r="W16" s="193"/>
      <c r="X16" s="49">
        <f>+'4-SC Yield Update'!H19</f>
        <v>0</v>
      </c>
      <c r="Y16" s="50">
        <f>+'4-SC Yield Update'!E24</f>
        <v>8.9999999999999996E-17</v>
      </c>
      <c r="Z16" s="50">
        <f>+'4-SC Yield Update'!I24</f>
        <v>2.1599999999999998E-16</v>
      </c>
      <c r="AA16" s="43"/>
      <c r="AB16" s="40"/>
    </row>
    <row r="17" spans="2:28" ht="18" customHeight="1" x14ac:dyDescent="0.25">
      <c r="B17" s="291"/>
      <c r="C17" s="292"/>
      <c r="D17" s="293"/>
      <c r="E17" s="195"/>
      <c r="F17" s="42">
        <f>+'3-Acres History and SC Options'!M34</f>
        <v>0</v>
      </c>
      <c r="G17" s="42">
        <f>+'3-Acres History and SC Options'!M45</f>
        <v>0</v>
      </c>
      <c r="H17" s="193"/>
      <c r="I17" s="42">
        <f>+'3-Acres History and SC Options'!N34</f>
        <v>0</v>
      </c>
      <c r="J17" s="42">
        <f>+'3-Acres History and SC Options'!N45</f>
        <v>0</v>
      </c>
      <c r="K17" s="193"/>
      <c r="L17" s="42">
        <f>+'3-Acres History and SC Options'!$O$34</f>
        <v>0</v>
      </c>
      <c r="M17" s="42">
        <f>+'3-Acres History and SC Options'!$O$35</f>
        <v>0</v>
      </c>
      <c r="N17" s="42">
        <f>+'3-Acres History and SC Options'!$O$36</f>
        <v>0</v>
      </c>
      <c r="O17" s="42">
        <f>+'3-Acres History and SC Options'!$O$37</f>
        <v>0</v>
      </c>
      <c r="P17" s="42">
        <f>+'3-Acres History and SC Options'!$O$38</f>
        <v>0</v>
      </c>
      <c r="Q17" s="42">
        <f>+'3-Acres History and SC Options'!$O$39</f>
        <v>0</v>
      </c>
      <c r="R17" s="42">
        <f>+'3-Acres History and SC Options'!$O$40</f>
        <v>0</v>
      </c>
      <c r="S17" s="42">
        <f>+'3-Acres History and SC Options'!$O$41</f>
        <v>0</v>
      </c>
      <c r="T17" s="42">
        <f>+'3-Acres History and SC Options'!$O$42</f>
        <v>0</v>
      </c>
      <c r="U17" s="42">
        <f>+'3-Acres History and SC Options'!$O$43</f>
        <v>0</v>
      </c>
      <c r="V17" s="42">
        <f>+'3-Acres History and SC Options'!$O$44</f>
        <v>0</v>
      </c>
      <c r="W17" s="193"/>
      <c r="X17" s="197">
        <f>+'4-SC Yield Update'!H28</f>
        <v>0</v>
      </c>
      <c r="Y17" s="132">
        <f>+'4-SC Yield Update'!E33</f>
        <v>8.9999999999999996E-17</v>
      </c>
      <c r="Z17" s="132">
        <f>+'4-SC Yield Update'!I33</f>
        <v>2.1599999999999998E-16</v>
      </c>
      <c r="AA17" s="43"/>
      <c r="AB17" s="40"/>
    </row>
    <row r="18" spans="2:28" ht="18" customHeight="1" x14ac:dyDescent="0.25">
      <c r="B18" s="294"/>
      <c r="C18" s="295"/>
      <c r="D18" s="296"/>
      <c r="E18" s="195"/>
      <c r="F18" s="34">
        <f>+'3-Acres History and SC Options'!M52</f>
        <v>0</v>
      </c>
      <c r="G18" s="34">
        <f>+'3-Acres History and SC Options'!M63</f>
        <v>0</v>
      </c>
      <c r="H18" s="193"/>
      <c r="I18" s="34">
        <f>+'3-Acres History and SC Options'!N52</f>
        <v>0</v>
      </c>
      <c r="J18" s="34">
        <f>+'3-Acres History and SC Options'!N63</f>
        <v>0</v>
      </c>
      <c r="K18" s="193"/>
      <c r="L18" s="34">
        <f>+'3-Acres History and SC Options'!O52</f>
        <v>0</v>
      </c>
      <c r="M18" s="34">
        <f>+'3-Acres History and SC Options'!O53</f>
        <v>0</v>
      </c>
      <c r="N18" s="34">
        <f>+'3-Acres History and SC Options'!O54</f>
        <v>0</v>
      </c>
      <c r="O18" s="34">
        <f>+'3-Acres History and SC Options'!O55</f>
        <v>0</v>
      </c>
      <c r="P18" s="34">
        <f>+'3-Acres History and SC Options'!O56</f>
        <v>0</v>
      </c>
      <c r="Q18" s="34">
        <f>+'3-Acres History and SC Options'!O57</f>
        <v>0</v>
      </c>
      <c r="R18" s="34">
        <f>+'3-Acres History and SC Options'!O58</f>
        <v>0</v>
      </c>
      <c r="S18" s="34">
        <f>+'3-Acres History and SC Options'!O59</f>
        <v>0</v>
      </c>
      <c r="T18" s="34">
        <f>+'3-Acres History and SC Options'!O60</f>
        <v>0</v>
      </c>
      <c r="U18" s="34">
        <f>+'3-Acres History and SC Options'!O61</f>
        <v>0</v>
      </c>
      <c r="V18" s="34">
        <f>+'3-Acres History and SC Options'!O62</f>
        <v>0</v>
      </c>
      <c r="W18" s="193"/>
      <c r="X18" s="49">
        <f>+'4-SC Yield Update'!H37</f>
        <v>0</v>
      </c>
      <c r="Y18" s="50">
        <f>+'4-SC Yield Update'!E42</f>
        <v>8.9999999999999996E-17</v>
      </c>
      <c r="Z18" s="50">
        <f>+'4-SC Yield Update'!I42</f>
        <v>2.1599999999999998E-16</v>
      </c>
      <c r="AA18" s="43"/>
      <c r="AB18" s="40"/>
    </row>
    <row r="19" spans="2:28" ht="18" customHeight="1" x14ac:dyDescent="0.25">
      <c r="B19" s="291"/>
      <c r="C19" s="292"/>
      <c r="D19" s="293"/>
      <c r="E19" s="195"/>
      <c r="F19" s="42">
        <f>+'3-Acres History and SC Options'!M70</f>
        <v>0</v>
      </c>
      <c r="G19" s="42">
        <f>+'3-Acres History and SC Options'!M81</f>
        <v>0</v>
      </c>
      <c r="H19" s="193"/>
      <c r="I19" s="42">
        <f>+'3-Acres History and SC Options'!N70</f>
        <v>0</v>
      </c>
      <c r="J19" s="42">
        <f>+'3-Acres History and SC Options'!N81</f>
        <v>0</v>
      </c>
      <c r="K19" s="193"/>
      <c r="L19" s="42">
        <f>+'3-Acres History and SC Options'!O70</f>
        <v>0</v>
      </c>
      <c r="M19" s="42">
        <f>+'3-Acres History and SC Options'!O71</f>
        <v>0</v>
      </c>
      <c r="N19" s="42">
        <f>+'3-Acres History and SC Options'!O72</f>
        <v>0</v>
      </c>
      <c r="O19" s="42">
        <f>+'3-Acres History and SC Options'!O73</f>
        <v>0</v>
      </c>
      <c r="P19" s="42">
        <f>+'3-Acres History and SC Options'!O74</f>
        <v>0</v>
      </c>
      <c r="Q19" s="42">
        <f>+'3-Acres History and SC Options'!O75</f>
        <v>0</v>
      </c>
      <c r="R19" s="42">
        <f>+'3-Acres History and SC Options'!O76</f>
        <v>0</v>
      </c>
      <c r="S19" s="42">
        <f>+'3-Acres History and SC Options'!O77</f>
        <v>0</v>
      </c>
      <c r="T19" s="42">
        <f>+'3-Acres History and SC Options'!O78</f>
        <v>0</v>
      </c>
      <c r="U19" s="42">
        <f>+'3-Acres History and SC Options'!O79</f>
        <v>0</v>
      </c>
      <c r="V19" s="42">
        <f>+'3-Acres History and SC Options'!O80</f>
        <v>0</v>
      </c>
      <c r="W19" s="193"/>
      <c r="X19" s="197">
        <f>+'4-SC Yield Update'!H46</f>
        <v>0</v>
      </c>
      <c r="Y19" s="132">
        <f>+'4-SC Yield Update'!E51</f>
        <v>8.9999999999999996E-17</v>
      </c>
      <c r="Z19" s="132">
        <f>+'4-SC Yield Update'!I51</f>
        <v>2.1599999999999998E-16</v>
      </c>
      <c r="AA19" s="43"/>
      <c r="AB19" s="40"/>
    </row>
    <row r="20" spans="2:28" ht="18" customHeight="1" x14ac:dyDescent="0.25">
      <c r="B20" s="294"/>
      <c r="C20" s="295"/>
      <c r="D20" s="296"/>
      <c r="E20" s="195"/>
      <c r="F20" s="34">
        <f>+'3-Acres History and SC Options'!M88</f>
        <v>0</v>
      </c>
      <c r="G20" s="34">
        <f>+'3-Acres History and SC Options'!M99</f>
        <v>0</v>
      </c>
      <c r="H20" s="193"/>
      <c r="I20" s="34">
        <f>+'3-Acres History and SC Options'!N88</f>
        <v>0</v>
      </c>
      <c r="J20" s="34">
        <f>+'3-Acres History and SC Options'!N99</f>
        <v>0</v>
      </c>
      <c r="K20" s="193"/>
      <c r="L20" s="34">
        <f>+'3-Acres History and SC Options'!O88</f>
        <v>0</v>
      </c>
      <c r="M20" s="34">
        <f>+'3-Acres History and SC Options'!O89</f>
        <v>0</v>
      </c>
      <c r="N20" s="34">
        <f>+'3-Acres History and SC Options'!O90</f>
        <v>0</v>
      </c>
      <c r="O20" s="34">
        <f>+'3-Acres History and SC Options'!O91</f>
        <v>0</v>
      </c>
      <c r="P20" s="34">
        <f>+'3-Acres History and SC Options'!O92</f>
        <v>0</v>
      </c>
      <c r="Q20" s="34">
        <f>+'3-Acres History and SC Options'!O93</f>
        <v>0</v>
      </c>
      <c r="R20" s="34">
        <f>+'3-Acres History and SC Options'!O94</f>
        <v>0</v>
      </c>
      <c r="S20" s="34">
        <f>+'3-Acres History and SC Options'!O95</f>
        <v>0</v>
      </c>
      <c r="T20" s="34">
        <f>+'3-Acres History and SC Options'!O96</f>
        <v>0</v>
      </c>
      <c r="U20" s="34">
        <f>+'3-Acres History and SC Options'!O97</f>
        <v>0</v>
      </c>
      <c r="V20" s="34">
        <f>+'3-Acres History and SC Options'!O98</f>
        <v>0</v>
      </c>
      <c r="W20" s="193"/>
      <c r="X20" s="49">
        <f>+'4-SC Yield Update'!H55</f>
        <v>0</v>
      </c>
      <c r="Y20" s="50">
        <f>+'4-SC Yield Update'!E60</f>
        <v>8.9999999999999996E-17</v>
      </c>
      <c r="Z20" s="50">
        <f>+'4-SC Yield Update'!I60</f>
        <v>2.1599999999999998E-16</v>
      </c>
      <c r="AA20" s="43"/>
      <c r="AB20" s="40"/>
    </row>
    <row r="21" spans="2:28" ht="18" customHeight="1" x14ac:dyDescent="0.25">
      <c r="B21" s="291"/>
      <c r="C21" s="292"/>
      <c r="D21" s="293"/>
      <c r="E21" s="195"/>
      <c r="F21" s="42">
        <f>+'3-Acres History and SC Options'!M106</f>
        <v>0</v>
      </c>
      <c r="G21" s="42">
        <f>+'3-Acres History and SC Options'!M117</f>
        <v>0</v>
      </c>
      <c r="H21" s="193"/>
      <c r="I21" s="42">
        <f>+'3-Acres History and SC Options'!N106</f>
        <v>0</v>
      </c>
      <c r="J21" s="42">
        <f>+'3-Acres History and SC Options'!N117</f>
        <v>0</v>
      </c>
      <c r="K21" s="193"/>
      <c r="L21" s="42">
        <f>+'3-Acres History and SC Options'!O106</f>
        <v>0</v>
      </c>
      <c r="M21" s="42">
        <f>+'3-Acres History and SC Options'!O107</f>
        <v>0</v>
      </c>
      <c r="N21" s="42">
        <f>+'3-Acres History and SC Options'!O108</f>
        <v>0</v>
      </c>
      <c r="O21" s="42">
        <f>+'3-Acres History and SC Options'!O109</f>
        <v>0</v>
      </c>
      <c r="P21" s="42">
        <f>+'3-Acres History and SC Options'!O110</f>
        <v>0</v>
      </c>
      <c r="Q21" s="42">
        <f>+'3-Acres History and SC Options'!O111</f>
        <v>0</v>
      </c>
      <c r="R21" s="42">
        <f>+'3-Acres History and SC Options'!O112</f>
        <v>0</v>
      </c>
      <c r="S21" s="42">
        <f>+'3-Acres History and SC Options'!O113</f>
        <v>0</v>
      </c>
      <c r="T21" s="42">
        <f>+'3-Acres History and SC Options'!O114</f>
        <v>0</v>
      </c>
      <c r="U21" s="42">
        <f>+'3-Acres History and SC Options'!O115</f>
        <v>0</v>
      </c>
      <c r="V21" s="42">
        <f>+'3-Acres History and SC Options'!O116</f>
        <v>0</v>
      </c>
      <c r="W21" s="193"/>
      <c r="X21" s="197">
        <f>+'4-SC Yield Update'!H64</f>
        <v>0</v>
      </c>
      <c r="Y21" s="132">
        <f>+'4-SC Yield Update'!E69</f>
        <v>8.9999999999999996E-17</v>
      </c>
      <c r="Z21" s="132">
        <f>+'4-SC Yield Update'!I69</f>
        <v>2.1599999999999998E-16</v>
      </c>
      <c r="AA21" s="43"/>
      <c r="AB21" s="40"/>
    </row>
    <row r="22" spans="2:28" ht="18" customHeight="1" x14ac:dyDescent="0.25">
      <c r="B22" s="294"/>
      <c r="C22" s="295"/>
      <c r="D22" s="296"/>
      <c r="E22" s="195"/>
      <c r="F22" s="34">
        <f>+'3-Acres History and SC Options'!M124</f>
        <v>0</v>
      </c>
      <c r="G22" s="34">
        <f>+'3-Acres History and SC Options'!M135</f>
        <v>0</v>
      </c>
      <c r="H22" s="193"/>
      <c r="I22" s="34">
        <f>+'3-Acres History and SC Options'!N124</f>
        <v>0</v>
      </c>
      <c r="J22" s="34">
        <f>+'3-Acres History and SC Options'!N135</f>
        <v>0</v>
      </c>
      <c r="K22" s="193"/>
      <c r="L22" s="34">
        <f>+'3-Acres History and SC Options'!O124</f>
        <v>0</v>
      </c>
      <c r="M22" s="34">
        <f>+'3-Acres History and SC Options'!O125</f>
        <v>0</v>
      </c>
      <c r="N22" s="34">
        <f>+'3-Acres History and SC Options'!O126</f>
        <v>0</v>
      </c>
      <c r="O22" s="34">
        <f>+'3-Acres History and SC Options'!O127</f>
        <v>0</v>
      </c>
      <c r="P22" s="34">
        <f>+'3-Acres History and SC Options'!O128</f>
        <v>0</v>
      </c>
      <c r="Q22" s="34">
        <f>+'3-Acres History and SC Options'!O129</f>
        <v>0</v>
      </c>
      <c r="R22" s="34">
        <f>+'3-Acres History and SC Options'!O130</f>
        <v>0</v>
      </c>
      <c r="S22" s="34">
        <f>+'3-Acres History and SC Options'!O131</f>
        <v>0</v>
      </c>
      <c r="T22" s="34">
        <f>+'3-Acres History and SC Options'!O132</f>
        <v>0</v>
      </c>
      <c r="U22" s="34">
        <f>+'3-Acres History and SC Options'!O133</f>
        <v>0</v>
      </c>
      <c r="V22" s="34">
        <f>+'3-Acres History and SC Options'!O134</f>
        <v>0</v>
      </c>
      <c r="W22" s="193"/>
      <c r="X22" s="49">
        <f>+'4-SC Yield Update'!H73</f>
        <v>0</v>
      </c>
      <c r="Y22" s="50">
        <f>+'4-SC Yield Update'!E78</f>
        <v>8.9999999999999996E-17</v>
      </c>
      <c r="Z22" s="50">
        <f>+'4-SC Yield Update'!I78</f>
        <v>2.1599999999999998E-16</v>
      </c>
      <c r="AA22" s="43"/>
      <c r="AB22" s="40"/>
    </row>
    <row r="23" spans="2:28" ht="18" customHeight="1" x14ac:dyDescent="0.25">
      <c r="B23" s="291"/>
      <c r="C23" s="292"/>
      <c r="D23" s="293"/>
      <c r="E23" s="186"/>
      <c r="F23" s="42">
        <f>+'3-Acres History and SC Options'!M142</f>
        <v>0</v>
      </c>
      <c r="G23" s="42">
        <f>+'3-Acres History and SC Options'!M153</f>
        <v>0</v>
      </c>
      <c r="H23" s="189"/>
      <c r="I23" s="42">
        <f>+'3-Acres History and SC Options'!N142</f>
        <v>0</v>
      </c>
      <c r="J23" s="42">
        <f>+'3-Acres History and SC Options'!N153</f>
        <v>0</v>
      </c>
      <c r="K23" s="189"/>
      <c r="L23" s="42">
        <f>+'3-Acres History and SC Options'!O142</f>
        <v>0</v>
      </c>
      <c r="M23" s="42">
        <f>+'3-Acres History and SC Options'!O143</f>
        <v>0</v>
      </c>
      <c r="N23" s="42">
        <f>+'3-Acres History and SC Options'!O144</f>
        <v>0</v>
      </c>
      <c r="O23" s="42">
        <f>+'3-Acres History and SC Options'!O145</f>
        <v>0</v>
      </c>
      <c r="P23" s="42">
        <f>+'3-Acres History and SC Options'!O146</f>
        <v>0</v>
      </c>
      <c r="Q23" s="42">
        <f>+'3-Acres History and SC Options'!O147</f>
        <v>0</v>
      </c>
      <c r="R23" s="42">
        <f>+'3-Acres History and SC Options'!O148</f>
        <v>0</v>
      </c>
      <c r="S23" s="42">
        <f>+'3-Acres History and SC Options'!O149</f>
        <v>0</v>
      </c>
      <c r="T23" s="42">
        <f>+'3-Acres History and SC Options'!O150</f>
        <v>0</v>
      </c>
      <c r="U23" s="42">
        <f>+'3-Acres History and SC Options'!O151</f>
        <v>0</v>
      </c>
      <c r="V23" s="42">
        <f>+'3-Acres History and SC Options'!O152</f>
        <v>0</v>
      </c>
      <c r="W23" s="189"/>
      <c r="X23" s="197">
        <f>+'4-SC Yield Update'!H82</f>
        <v>0</v>
      </c>
      <c r="Y23" s="132">
        <f>+'4-SC Yield Update'!E87</f>
        <v>8.9999999999999996E-17</v>
      </c>
      <c r="Z23" s="132">
        <f>+'4-SC Yield Update'!I87</f>
        <v>2.1599999999999998E-16</v>
      </c>
      <c r="AA23" s="43"/>
      <c r="AB23" s="40"/>
    </row>
    <row r="24" spans="2:28" ht="18" customHeight="1" x14ac:dyDescent="0.25">
      <c r="B24" s="294"/>
      <c r="C24" s="295"/>
      <c r="D24" s="296"/>
      <c r="E24" s="186"/>
      <c r="F24" s="34">
        <f>+'3-Acres History and SC Options'!M160</f>
        <v>0</v>
      </c>
      <c r="G24" s="34">
        <f>+'3-Acres History and SC Options'!M171</f>
        <v>0</v>
      </c>
      <c r="H24" s="189"/>
      <c r="I24" s="34">
        <f>+'3-Acres History and SC Options'!N160</f>
        <v>0</v>
      </c>
      <c r="J24" s="34">
        <f>+'3-Acres History and SC Options'!N171</f>
        <v>0</v>
      </c>
      <c r="K24" s="189"/>
      <c r="L24" s="34">
        <f>+'3-Acres History and SC Options'!O160</f>
        <v>0</v>
      </c>
      <c r="M24" s="34">
        <f>+'3-Acres History and SC Options'!O161</f>
        <v>0</v>
      </c>
      <c r="N24" s="34">
        <f>+'3-Acres History and SC Options'!O162</f>
        <v>0</v>
      </c>
      <c r="O24" s="34">
        <f>+'3-Acres History and SC Options'!O163</f>
        <v>0</v>
      </c>
      <c r="P24" s="34">
        <f>+'3-Acres History and SC Options'!O164</f>
        <v>0</v>
      </c>
      <c r="Q24" s="34">
        <f>+'3-Acres History and SC Options'!O165</f>
        <v>0</v>
      </c>
      <c r="R24" s="34">
        <f>+'3-Acres History and SC Options'!O166</f>
        <v>0</v>
      </c>
      <c r="S24" s="34">
        <f>+'3-Acres History and SC Options'!O167</f>
        <v>0</v>
      </c>
      <c r="T24" s="34">
        <f>+'3-Acres History and SC Options'!O168</f>
        <v>0</v>
      </c>
      <c r="U24" s="34">
        <f>+'3-Acres History and SC Options'!O169</f>
        <v>0</v>
      </c>
      <c r="V24" s="34">
        <f>+'3-Acres History and SC Options'!O170</f>
        <v>0</v>
      </c>
      <c r="W24" s="189"/>
      <c r="X24" s="49">
        <f>+'4-SC Yield Update'!H91</f>
        <v>0</v>
      </c>
      <c r="Y24" s="50">
        <f>+'4-SC Yield Update'!E96</f>
        <v>8.9999999999999996E-17</v>
      </c>
      <c r="Z24" s="50">
        <f>+'4-SC Yield Update'!I96</f>
        <v>2.1599999999999998E-16</v>
      </c>
      <c r="AA24" s="43"/>
      <c r="AB24" s="40"/>
    </row>
    <row r="25" spans="2:28" ht="18" customHeight="1" x14ac:dyDescent="0.25">
      <c r="B25" s="291"/>
      <c r="C25" s="292"/>
      <c r="D25" s="293"/>
      <c r="E25" s="186"/>
      <c r="F25" s="42">
        <f>+'3-Acres History and SC Options'!M178</f>
        <v>0</v>
      </c>
      <c r="G25" s="42">
        <f>+'3-Acres History and SC Options'!M189</f>
        <v>0</v>
      </c>
      <c r="H25" s="189"/>
      <c r="I25" s="42">
        <f>+'3-Acres History and SC Options'!N178</f>
        <v>0</v>
      </c>
      <c r="J25" s="42">
        <f>+'3-Acres History and SC Options'!N189</f>
        <v>0</v>
      </c>
      <c r="K25" s="189"/>
      <c r="L25" s="42">
        <f>+'3-Acres History and SC Options'!O178</f>
        <v>0</v>
      </c>
      <c r="M25" s="42">
        <f>+'3-Acres History and SC Options'!O179</f>
        <v>0</v>
      </c>
      <c r="N25" s="42">
        <f>+'3-Acres History and SC Options'!O180</f>
        <v>0</v>
      </c>
      <c r="O25" s="42">
        <f>+'3-Acres History and SC Options'!O181</f>
        <v>0</v>
      </c>
      <c r="P25" s="42">
        <f>+'3-Acres History and SC Options'!O182</f>
        <v>0</v>
      </c>
      <c r="Q25" s="42">
        <f>+'3-Acres History and SC Options'!O183</f>
        <v>0</v>
      </c>
      <c r="R25" s="42">
        <f>+'3-Acres History and SC Options'!O184</f>
        <v>0</v>
      </c>
      <c r="S25" s="42">
        <f>+'3-Acres History and SC Options'!O185</f>
        <v>0</v>
      </c>
      <c r="T25" s="42">
        <f>+'3-Acres History and SC Options'!O186</f>
        <v>0</v>
      </c>
      <c r="U25" s="42">
        <f>+'3-Acres History and SC Options'!O187</f>
        <v>0</v>
      </c>
      <c r="V25" s="42">
        <f>+'3-Acres History and SC Options'!O188</f>
        <v>0</v>
      </c>
      <c r="W25" s="189"/>
      <c r="X25" s="197">
        <f>+'4-SC Yield Update'!H100</f>
        <v>0</v>
      </c>
      <c r="Y25" s="132">
        <f>+'4-SC Yield Update'!E105</f>
        <v>8.9999999999999996E-17</v>
      </c>
      <c r="Z25" s="132">
        <f>+'4-SC Yield Update'!I105</f>
        <v>2.1599999999999998E-16</v>
      </c>
      <c r="AA25" s="43"/>
      <c r="AB25" s="40"/>
    </row>
    <row r="26" spans="2:28" ht="18" customHeight="1" x14ac:dyDescent="0.25">
      <c r="B26" s="294"/>
      <c r="C26" s="295"/>
      <c r="D26" s="296"/>
      <c r="E26" s="186"/>
      <c r="F26" s="34">
        <f>+'3-Acres History and SC Options'!M196</f>
        <v>0</v>
      </c>
      <c r="G26" s="34">
        <f>+'3-Acres History and SC Options'!M207</f>
        <v>0</v>
      </c>
      <c r="H26" s="189"/>
      <c r="I26" s="34">
        <f>+'3-Acres History and SC Options'!N196</f>
        <v>0</v>
      </c>
      <c r="J26" s="34">
        <f>+'3-Acres History and SC Options'!N207</f>
        <v>0</v>
      </c>
      <c r="K26" s="189"/>
      <c r="L26" s="34">
        <f>+'3-Acres History and SC Options'!O196</f>
        <v>0</v>
      </c>
      <c r="M26" s="34">
        <f>+'3-Acres History and SC Options'!O197</f>
        <v>0</v>
      </c>
      <c r="N26" s="34">
        <f>+'3-Acres History and SC Options'!O198</f>
        <v>0</v>
      </c>
      <c r="O26" s="34">
        <f>+'3-Acres History and SC Options'!O199</f>
        <v>0</v>
      </c>
      <c r="P26" s="34">
        <f>+'3-Acres History and SC Options'!O200</f>
        <v>0</v>
      </c>
      <c r="Q26" s="34">
        <f>+'3-Acres History and SC Options'!O201</f>
        <v>0</v>
      </c>
      <c r="R26" s="34">
        <f>+'3-Acres History and SC Options'!O202</f>
        <v>0</v>
      </c>
      <c r="S26" s="34">
        <f>+'3-Acres History and SC Options'!O203</f>
        <v>0</v>
      </c>
      <c r="T26" s="34">
        <f>+'3-Acres History and SC Options'!O204</f>
        <v>0</v>
      </c>
      <c r="U26" s="34">
        <f>+'3-Acres History and SC Options'!O205</f>
        <v>0</v>
      </c>
      <c r="V26" s="34">
        <f>+'3-Acres History and SC Options'!O206</f>
        <v>0</v>
      </c>
      <c r="W26" s="189"/>
      <c r="X26" s="49">
        <f>+'4-SC Yield Update'!H109</f>
        <v>0</v>
      </c>
      <c r="Y26" s="50">
        <f>+'4-SC Yield Update'!E114</f>
        <v>8.9999999999999996E-17</v>
      </c>
      <c r="Z26" s="50">
        <f>+'4-SC Yield Update'!I114</f>
        <v>2.1599999999999998E-16</v>
      </c>
      <c r="AA26" s="40"/>
      <c r="AB26" s="40"/>
    </row>
    <row r="27" spans="2:28" ht="18" customHeight="1" x14ac:dyDescent="0.25">
      <c r="B27" s="291"/>
      <c r="C27" s="292"/>
      <c r="D27" s="293"/>
      <c r="E27" s="186"/>
      <c r="F27" s="42">
        <f>+'3-Acres History and SC Options'!M214</f>
        <v>0</v>
      </c>
      <c r="G27" s="42">
        <f>+'3-Acres History and SC Options'!M225</f>
        <v>0</v>
      </c>
      <c r="H27" s="189"/>
      <c r="I27" s="42">
        <f>+'3-Acres History and SC Options'!N214</f>
        <v>0</v>
      </c>
      <c r="J27" s="42">
        <f>+'3-Acres History and SC Options'!N225</f>
        <v>0</v>
      </c>
      <c r="K27" s="189"/>
      <c r="L27" s="42">
        <f>+'3-Acres History and SC Options'!O214</f>
        <v>0</v>
      </c>
      <c r="M27" s="42">
        <f>+'3-Acres History and SC Options'!O215</f>
        <v>0</v>
      </c>
      <c r="N27" s="42">
        <f>+'3-Acres History and SC Options'!O216</f>
        <v>0</v>
      </c>
      <c r="O27" s="42">
        <f>+'3-Acres History and SC Options'!O217</f>
        <v>0</v>
      </c>
      <c r="P27" s="42">
        <f>+'3-Acres History and SC Options'!O218</f>
        <v>0</v>
      </c>
      <c r="Q27" s="42">
        <f>+'3-Acres History and SC Options'!O219</f>
        <v>0</v>
      </c>
      <c r="R27" s="42">
        <f>+'3-Acres History and SC Options'!O220</f>
        <v>0</v>
      </c>
      <c r="S27" s="42">
        <f>+'3-Acres History and SC Options'!O221</f>
        <v>0</v>
      </c>
      <c r="T27" s="42">
        <f>+'3-Acres History and SC Options'!O222</f>
        <v>0</v>
      </c>
      <c r="U27" s="42">
        <f>+'3-Acres History and SC Options'!O223</f>
        <v>0</v>
      </c>
      <c r="V27" s="42">
        <f>+'3-Acres History and SC Options'!O224</f>
        <v>0</v>
      </c>
      <c r="W27" s="189"/>
      <c r="X27" s="197">
        <f>+'4-SC Yield Update'!H118</f>
        <v>0</v>
      </c>
      <c r="Y27" s="132">
        <f>+'4-SC Yield Update'!E123</f>
        <v>8.9999999999999996E-17</v>
      </c>
      <c r="Z27" s="132">
        <f>+'4-SC Yield Update'!I123</f>
        <v>2.1599999999999998E-16</v>
      </c>
      <c r="AA27" s="40"/>
      <c r="AB27" s="40"/>
    </row>
    <row r="28" spans="2:28" ht="18" customHeight="1" x14ac:dyDescent="0.25">
      <c r="B28" s="294"/>
      <c r="C28" s="295"/>
      <c r="D28" s="296"/>
      <c r="E28" s="186"/>
      <c r="F28" s="34">
        <f>+'3-Acres History and SC Options'!M232</f>
        <v>0</v>
      </c>
      <c r="G28" s="34">
        <f>+'3-Acres History and SC Options'!M243</f>
        <v>0</v>
      </c>
      <c r="H28" s="189"/>
      <c r="I28" s="34">
        <f>+'3-Acres History and SC Options'!N232</f>
        <v>0</v>
      </c>
      <c r="J28" s="34">
        <f>+'3-Acres History and SC Options'!N243</f>
        <v>0</v>
      </c>
      <c r="K28" s="189"/>
      <c r="L28" s="34">
        <f>+'3-Acres History and SC Options'!O232</f>
        <v>0</v>
      </c>
      <c r="M28" s="34">
        <f>+'3-Acres History and SC Options'!O233</f>
        <v>0</v>
      </c>
      <c r="N28" s="34">
        <f>+'3-Acres History and SC Options'!O234</f>
        <v>0</v>
      </c>
      <c r="O28" s="34">
        <f>+'3-Acres History and SC Options'!O235</f>
        <v>0</v>
      </c>
      <c r="P28" s="34">
        <f>+'3-Acres History and SC Options'!O236</f>
        <v>0</v>
      </c>
      <c r="Q28" s="34">
        <f>+'3-Acres History and SC Options'!O237</f>
        <v>0</v>
      </c>
      <c r="R28" s="34">
        <f>+'3-Acres History and SC Options'!O238</f>
        <v>0</v>
      </c>
      <c r="S28" s="34">
        <f>+'3-Acres History and SC Options'!O239</f>
        <v>0</v>
      </c>
      <c r="T28" s="34">
        <f>+'3-Acres History and SC Options'!O240</f>
        <v>0</v>
      </c>
      <c r="U28" s="34">
        <f>+'3-Acres History and SC Options'!O241</f>
        <v>0</v>
      </c>
      <c r="V28" s="34">
        <f>+'3-Acres History and SC Options'!O242</f>
        <v>0</v>
      </c>
      <c r="W28" s="189"/>
      <c r="X28" s="49">
        <f>+'4-SC Yield Update'!H127</f>
        <v>0</v>
      </c>
      <c r="Y28" s="50">
        <f>+'4-SC Yield Update'!E132</f>
        <v>8.9999999999999996E-17</v>
      </c>
      <c r="Z28" s="50">
        <f>+'4-SC Yield Update'!I132</f>
        <v>2.1599999999999998E-16</v>
      </c>
      <c r="AA28" s="40"/>
      <c r="AB28" s="40"/>
    </row>
    <row r="29" spans="2:28" ht="18" customHeight="1" x14ac:dyDescent="0.25">
      <c r="B29" s="291"/>
      <c r="C29" s="292"/>
      <c r="D29" s="293"/>
      <c r="E29" s="186"/>
      <c r="F29" s="42">
        <f>+'3-Acres History and SC Options'!M250</f>
        <v>0</v>
      </c>
      <c r="G29" s="42">
        <f>+'3-Acres History and SC Options'!M261</f>
        <v>0</v>
      </c>
      <c r="H29" s="189"/>
      <c r="I29" s="42">
        <f>+'3-Acres History and SC Options'!N250</f>
        <v>0</v>
      </c>
      <c r="J29" s="42">
        <f>+'3-Acres History and SC Options'!N261</f>
        <v>0</v>
      </c>
      <c r="K29" s="189"/>
      <c r="L29" s="42">
        <f>+'3-Acres History and SC Options'!O250</f>
        <v>0</v>
      </c>
      <c r="M29" s="42">
        <f>+'3-Acres History and SC Options'!O251</f>
        <v>0</v>
      </c>
      <c r="N29" s="42">
        <f>+'3-Acres History and SC Options'!O252</f>
        <v>0</v>
      </c>
      <c r="O29" s="42">
        <f>+'3-Acres History and SC Options'!O253</f>
        <v>0</v>
      </c>
      <c r="P29" s="42">
        <f>+'3-Acres History and SC Options'!O254</f>
        <v>0</v>
      </c>
      <c r="Q29" s="42">
        <f>+'3-Acres History and SC Options'!O255</f>
        <v>0</v>
      </c>
      <c r="R29" s="42">
        <f>+'3-Acres History and SC Options'!O256</f>
        <v>0</v>
      </c>
      <c r="S29" s="42">
        <f>+'3-Acres History and SC Options'!O257</f>
        <v>0</v>
      </c>
      <c r="T29" s="42">
        <f>+'3-Acres History and SC Options'!O258</f>
        <v>0</v>
      </c>
      <c r="U29" s="42">
        <f>+'3-Acres History and SC Options'!O259</f>
        <v>0</v>
      </c>
      <c r="V29" s="42">
        <f>+'3-Acres History and SC Options'!O260</f>
        <v>0</v>
      </c>
      <c r="W29" s="189"/>
      <c r="X29" s="197">
        <f>+'4-SC Yield Update'!H136</f>
        <v>0</v>
      </c>
      <c r="Y29" s="132">
        <f>+'4-SC Yield Update'!E141</f>
        <v>8.9999999999999996E-17</v>
      </c>
      <c r="Z29" s="132">
        <f>+'4-SC Yield Update'!I141</f>
        <v>2.1599999999999998E-16</v>
      </c>
      <c r="AA29" s="40"/>
      <c r="AB29" s="40"/>
    </row>
    <row r="30" spans="2:28" ht="18" customHeight="1" x14ac:dyDescent="0.25">
      <c r="B30" s="294"/>
      <c r="C30" s="295"/>
      <c r="D30" s="296"/>
      <c r="E30" s="186"/>
      <c r="F30" s="34">
        <f>+'3-Acres History and SC Options'!M268</f>
        <v>0</v>
      </c>
      <c r="G30" s="34">
        <f>+'3-Acres History and SC Options'!M279</f>
        <v>0</v>
      </c>
      <c r="H30" s="189"/>
      <c r="I30" s="34">
        <f>+'3-Acres History and SC Options'!N268</f>
        <v>0</v>
      </c>
      <c r="J30" s="34">
        <f>+'3-Acres History and SC Options'!N279</f>
        <v>0</v>
      </c>
      <c r="K30" s="189"/>
      <c r="L30" s="34">
        <f>+'3-Acres History and SC Options'!O268</f>
        <v>0</v>
      </c>
      <c r="M30" s="34">
        <f>+'3-Acres History and SC Options'!O269</f>
        <v>0</v>
      </c>
      <c r="N30" s="34">
        <f>+'3-Acres History and SC Options'!O270</f>
        <v>0</v>
      </c>
      <c r="O30" s="34">
        <f>+'3-Acres History and SC Options'!O271</f>
        <v>0</v>
      </c>
      <c r="P30" s="34">
        <f>+'3-Acres History and SC Options'!O272</f>
        <v>0</v>
      </c>
      <c r="Q30" s="34">
        <f>+'3-Acres History and SC Options'!O273</f>
        <v>0</v>
      </c>
      <c r="R30" s="34">
        <f>+'3-Acres History and SC Options'!O274</f>
        <v>0</v>
      </c>
      <c r="S30" s="34">
        <f>+'3-Acres History and SC Options'!O275</f>
        <v>0</v>
      </c>
      <c r="T30" s="34">
        <f>+'3-Acres History and SC Options'!O276</f>
        <v>0</v>
      </c>
      <c r="U30" s="34">
        <f>+'3-Acres History and SC Options'!O277</f>
        <v>0</v>
      </c>
      <c r="V30" s="34">
        <f>+'3-Acres History and SC Options'!O278</f>
        <v>0</v>
      </c>
      <c r="W30" s="189"/>
      <c r="X30" s="49">
        <f>+'4-SC Yield Update'!H145</f>
        <v>0</v>
      </c>
      <c r="Y30" s="50">
        <f>+'4-SC Yield Update'!E150</f>
        <v>8.9999999999999996E-17</v>
      </c>
      <c r="Z30" s="50">
        <f>+'4-SC Yield Update'!I150</f>
        <v>2.1599999999999998E-16</v>
      </c>
      <c r="AA30" s="40"/>
      <c r="AB30" s="40"/>
    </row>
    <row r="31" spans="2:28" ht="18" customHeight="1" x14ac:dyDescent="0.25">
      <c r="B31" s="291"/>
      <c r="C31" s="292"/>
      <c r="D31" s="293"/>
      <c r="E31" s="186"/>
      <c r="F31" s="42">
        <f>+'3-Acres History and SC Options'!M286</f>
        <v>0</v>
      </c>
      <c r="G31" s="42">
        <f>+'3-Acres History and SC Options'!M297</f>
        <v>0</v>
      </c>
      <c r="H31" s="189"/>
      <c r="I31" s="42">
        <f>+'3-Acres History and SC Options'!N286</f>
        <v>0</v>
      </c>
      <c r="J31" s="42">
        <f>+'3-Acres History and SC Options'!N297</f>
        <v>0</v>
      </c>
      <c r="K31" s="189"/>
      <c r="L31" s="42">
        <f>+'3-Acres History and SC Options'!O286</f>
        <v>0</v>
      </c>
      <c r="M31" s="42">
        <f>+'3-Acres History and SC Options'!O287</f>
        <v>0</v>
      </c>
      <c r="N31" s="42">
        <f>+'3-Acres History and SC Options'!O288</f>
        <v>0</v>
      </c>
      <c r="O31" s="42">
        <f>+'3-Acres History and SC Options'!O289</f>
        <v>0</v>
      </c>
      <c r="P31" s="42">
        <f>+'3-Acres History and SC Options'!O290</f>
        <v>0</v>
      </c>
      <c r="Q31" s="42">
        <f>+'3-Acres History and SC Options'!O291</f>
        <v>0</v>
      </c>
      <c r="R31" s="42">
        <f>+'3-Acres History and SC Options'!O292</f>
        <v>0</v>
      </c>
      <c r="S31" s="42">
        <f>+'3-Acres History and SC Options'!O293</f>
        <v>0</v>
      </c>
      <c r="T31" s="42">
        <f>+'3-Acres History and SC Options'!O294</f>
        <v>0</v>
      </c>
      <c r="U31" s="42">
        <f>+'3-Acres History and SC Options'!O295</f>
        <v>0</v>
      </c>
      <c r="V31" s="42">
        <f>+'3-Acres History and SC Options'!O296</f>
        <v>0</v>
      </c>
      <c r="W31" s="189"/>
      <c r="X31" s="197">
        <f>+'4-SC Yield Update'!H154</f>
        <v>0</v>
      </c>
      <c r="Y31" s="132">
        <f>+'4-SC Yield Update'!E159</f>
        <v>8.9999999999999996E-17</v>
      </c>
      <c r="Z31" s="132">
        <f>+'4-SC Yield Update'!I159</f>
        <v>2.1599999999999998E-16</v>
      </c>
      <c r="AA31" s="40"/>
      <c r="AB31" s="40"/>
    </row>
    <row r="32" spans="2:28" ht="18" customHeight="1" x14ac:dyDescent="0.25">
      <c r="B32" s="294"/>
      <c r="C32" s="295"/>
      <c r="D32" s="296"/>
      <c r="E32" s="186"/>
      <c r="F32" s="34">
        <f>+'3-Acres History and SC Options'!M304</f>
        <v>0</v>
      </c>
      <c r="G32" s="34">
        <f>+'3-Acres History and SC Options'!M315</f>
        <v>0</v>
      </c>
      <c r="H32" s="189"/>
      <c r="I32" s="34">
        <f>+'3-Acres History and SC Options'!N304</f>
        <v>0</v>
      </c>
      <c r="J32" s="34">
        <f>+'3-Acres History and SC Options'!N315</f>
        <v>0</v>
      </c>
      <c r="K32" s="189"/>
      <c r="L32" s="34">
        <f>+'3-Acres History and SC Options'!O304</f>
        <v>0</v>
      </c>
      <c r="M32" s="34">
        <f>+'3-Acres History and SC Options'!O305</f>
        <v>0</v>
      </c>
      <c r="N32" s="34">
        <f>+'3-Acres History and SC Options'!O306</f>
        <v>0</v>
      </c>
      <c r="O32" s="34">
        <f>+'3-Acres History and SC Options'!O307</f>
        <v>0</v>
      </c>
      <c r="P32" s="34">
        <f>+'3-Acres History and SC Options'!O308</f>
        <v>0</v>
      </c>
      <c r="Q32" s="34">
        <f>+'3-Acres History and SC Options'!O309</f>
        <v>0</v>
      </c>
      <c r="R32" s="34">
        <f>+'3-Acres History and SC Options'!O310</f>
        <v>0</v>
      </c>
      <c r="S32" s="34">
        <f>+'3-Acres History and SC Options'!O311</f>
        <v>0</v>
      </c>
      <c r="T32" s="34">
        <f>+'3-Acres History and SC Options'!O312</f>
        <v>0</v>
      </c>
      <c r="U32" s="34">
        <f>+'3-Acres History and SC Options'!O313</f>
        <v>0</v>
      </c>
      <c r="V32" s="34">
        <f>+'3-Acres History and SC Options'!O314</f>
        <v>0</v>
      </c>
      <c r="W32" s="189"/>
      <c r="X32" s="49">
        <f>+'4-SC Yield Update'!H163</f>
        <v>0</v>
      </c>
      <c r="Y32" s="50">
        <f>+'4-SC Yield Update'!E168</f>
        <v>8.9999999999999996E-17</v>
      </c>
      <c r="Z32" s="50">
        <f>+'4-SC Yield Update'!I168</f>
        <v>2.1599999999999998E-16</v>
      </c>
      <c r="AA32" s="40"/>
      <c r="AB32" s="40"/>
    </row>
    <row r="33" spans="1:28" ht="18" customHeight="1" x14ac:dyDescent="0.25">
      <c r="B33" s="291"/>
      <c r="C33" s="292"/>
      <c r="D33" s="293"/>
      <c r="E33" s="186"/>
      <c r="F33" s="42">
        <f>+'3-Acres History and SC Options'!M322</f>
        <v>0</v>
      </c>
      <c r="G33" s="42">
        <f>+'3-Acres History and SC Options'!M333</f>
        <v>0</v>
      </c>
      <c r="H33" s="189"/>
      <c r="I33" s="42">
        <f>+'3-Acres History and SC Options'!N322</f>
        <v>0</v>
      </c>
      <c r="J33" s="42">
        <f>+'3-Acres History and SC Options'!N333</f>
        <v>0</v>
      </c>
      <c r="K33" s="189"/>
      <c r="L33" s="42">
        <f>+'3-Acres History and SC Options'!O322</f>
        <v>0</v>
      </c>
      <c r="M33" s="42">
        <f>+'3-Acres History and SC Options'!O323</f>
        <v>0</v>
      </c>
      <c r="N33" s="42">
        <f>+'3-Acres History and SC Options'!O324</f>
        <v>0</v>
      </c>
      <c r="O33" s="42">
        <f>+'3-Acres History and SC Options'!O325</f>
        <v>0</v>
      </c>
      <c r="P33" s="42">
        <f>+'3-Acres History and SC Options'!O326</f>
        <v>0</v>
      </c>
      <c r="Q33" s="42">
        <f>+'3-Acres History and SC Options'!O327</f>
        <v>0</v>
      </c>
      <c r="R33" s="42">
        <f>+'3-Acres History and SC Options'!O328</f>
        <v>0</v>
      </c>
      <c r="S33" s="42">
        <f>+'3-Acres History and SC Options'!O329</f>
        <v>0</v>
      </c>
      <c r="T33" s="42">
        <f>+'3-Acres History and SC Options'!O330</f>
        <v>0</v>
      </c>
      <c r="U33" s="42">
        <f>+'3-Acres History and SC Options'!O331</f>
        <v>0</v>
      </c>
      <c r="V33" s="42">
        <f>+'3-Acres History and SC Options'!O332</f>
        <v>0</v>
      </c>
      <c r="W33" s="189"/>
      <c r="X33" s="197">
        <f>+'4-SC Yield Update'!H172</f>
        <v>0</v>
      </c>
      <c r="Y33" s="132">
        <f>+'4-SC Yield Update'!E177</f>
        <v>8.9999999999999996E-17</v>
      </c>
      <c r="Z33" s="132">
        <f>+'4-SC Yield Update'!I177</f>
        <v>2.1599999999999998E-16</v>
      </c>
      <c r="AA33" s="40"/>
      <c r="AB33" s="40"/>
    </row>
    <row r="34" spans="1:28" ht="18" customHeight="1" x14ac:dyDescent="0.25">
      <c r="B34" s="294"/>
      <c r="C34" s="295"/>
      <c r="D34" s="296"/>
      <c r="E34" s="186"/>
      <c r="F34" s="34">
        <f>+'3-Acres History and SC Options'!M340</f>
        <v>0</v>
      </c>
      <c r="G34" s="34">
        <f>+'3-Acres History and SC Options'!M351</f>
        <v>0</v>
      </c>
      <c r="H34" s="189"/>
      <c r="I34" s="34">
        <f>+'3-Acres History and SC Options'!N340</f>
        <v>0</v>
      </c>
      <c r="J34" s="34">
        <f>+'3-Acres History and SC Options'!N351</f>
        <v>0</v>
      </c>
      <c r="K34" s="189"/>
      <c r="L34" s="34">
        <f>+'3-Acres History and SC Options'!O340</f>
        <v>0</v>
      </c>
      <c r="M34" s="34">
        <f>+'3-Acres History and SC Options'!O341</f>
        <v>0</v>
      </c>
      <c r="N34" s="34">
        <f>+'3-Acres History and SC Options'!O342</f>
        <v>0</v>
      </c>
      <c r="O34" s="34">
        <f>+'3-Acres History and SC Options'!O343</f>
        <v>0</v>
      </c>
      <c r="P34" s="34">
        <f>+'3-Acres History and SC Options'!O344</f>
        <v>0</v>
      </c>
      <c r="Q34" s="34">
        <f>+'3-Acres History and SC Options'!O345</f>
        <v>0</v>
      </c>
      <c r="R34" s="34">
        <f>+'3-Acres History and SC Options'!O346</f>
        <v>0</v>
      </c>
      <c r="S34" s="34">
        <f>+'3-Acres History and SC Options'!O347</f>
        <v>0</v>
      </c>
      <c r="T34" s="34">
        <f>+'3-Acres History and SC Options'!O348</f>
        <v>0</v>
      </c>
      <c r="U34" s="34">
        <f>+'3-Acres History and SC Options'!O349</f>
        <v>0</v>
      </c>
      <c r="V34" s="34">
        <f>+'3-Acres History and SC Options'!O350</f>
        <v>0</v>
      </c>
      <c r="W34" s="189"/>
      <c r="X34" s="49">
        <f>+'4-SC Yield Update'!H181</f>
        <v>0</v>
      </c>
      <c r="Y34" s="50">
        <f>+'4-SC Yield Update'!E186</f>
        <v>8.9999999999999996E-17</v>
      </c>
      <c r="Z34" s="50">
        <f>+'4-SC Yield Update'!I186</f>
        <v>2.1599999999999998E-16</v>
      </c>
      <c r="AA34" s="40"/>
      <c r="AB34" s="40"/>
    </row>
    <row r="35" spans="1:28" ht="18" customHeight="1" thickBot="1" x14ac:dyDescent="0.3">
      <c r="B35" s="297"/>
      <c r="C35" s="298"/>
      <c r="D35" s="299"/>
      <c r="E35" s="188"/>
      <c r="F35" s="42">
        <f>+'3-Acres History and SC Options'!M358</f>
        <v>0</v>
      </c>
      <c r="G35" s="42">
        <f>+'3-Acres History and SC Options'!M369</f>
        <v>0</v>
      </c>
      <c r="H35" s="190"/>
      <c r="I35" s="42">
        <f>+'3-Acres History and SC Options'!N358</f>
        <v>0</v>
      </c>
      <c r="J35" s="42">
        <f>+'3-Acres History and SC Options'!N369</f>
        <v>0</v>
      </c>
      <c r="K35" s="190"/>
      <c r="L35" s="42">
        <f>+'3-Acres History and SC Options'!O358</f>
        <v>0</v>
      </c>
      <c r="M35" s="42">
        <f>+'3-Acres History and SC Options'!O359</f>
        <v>0</v>
      </c>
      <c r="N35" s="42">
        <f>+'3-Acres History and SC Options'!O360</f>
        <v>0</v>
      </c>
      <c r="O35" s="42">
        <f>+'3-Acres History and SC Options'!O361</f>
        <v>0</v>
      </c>
      <c r="P35" s="42">
        <f>+'3-Acres History and SC Options'!O362</f>
        <v>0</v>
      </c>
      <c r="Q35" s="42">
        <f>+'3-Acres History and SC Options'!O363</f>
        <v>0</v>
      </c>
      <c r="R35" s="42">
        <f>+'3-Acres History and SC Options'!O364</f>
        <v>0</v>
      </c>
      <c r="S35" s="42">
        <f>+'3-Acres History and SC Options'!O365</f>
        <v>0</v>
      </c>
      <c r="T35" s="42">
        <f>+'3-Acres History and SC Options'!O366</f>
        <v>0</v>
      </c>
      <c r="U35" s="42">
        <f>+'3-Acres History and SC Options'!O367</f>
        <v>0</v>
      </c>
      <c r="V35" s="42">
        <f>+'3-Acres History and SC Options'!O368</f>
        <v>0</v>
      </c>
      <c r="W35" s="190"/>
      <c r="X35" s="197">
        <f>+'4-SC Yield Update'!H190</f>
        <v>0</v>
      </c>
      <c r="Y35" s="132">
        <f>+'4-SC Yield Update'!E195</f>
        <v>8.9999999999999996E-17</v>
      </c>
      <c r="Z35" s="132">
        <f>+'4-SC Yield Update'!I195</f>
        <v>2.1599999999999998E-16</v>
      </c>
      <c r="AA35" s="40"/>
      <c r="AB35" s="40"/>
    </row>
    <row r="36" spans="1:28" ht="18" customHeight="1" x14ac:dyDescent="0.25">
      <c r="A36" s="43"/>
      <c r="B36" s="131"/>
      <c r="C36" s="43"/>
      <c r="D36" s="43"/>
      <c r="E36" s="43"/>
      <c r="F36" s="43"/>
      <c r="G36" s="43"/>
      <c r="H36" s="43"/>
      <c r="I36" s="43"/>
      <c r="J36" s="43"/>
      <c r="K36" s="43"/>
      <c r="L36" s="43"/>
      <c r="M36" s="43"/>
      <c r="N36" s="43"/>
      <c r="O36" s="43"/>
      <c r="P36" s="43"/>
      <c r="Q36" s="43"/>
      <c r="R36" s="43"/>
      <c r="S36" s="43"/>
      <c r="T36" s="43"/>
      <c r="U36" s="43"/>
      <c r="V36" s="43"/>
      <c r="W36" s="43"/>
      <c r="X36" s="43"/>
      <c r="Y36" s="43"/>
      <c r="Z36" s="43"/>
      <c r="AA36" s="43"/>
      <c r="AB36" s="40"/>
    </row>
    <row r="37" spans="1:28" ht="18" customHeight="1" x14ac:dyDescent="0.25">
      <c r="A37" s="43"/>
      <c r="B37" s="131"/>
      <c r="C37" s="43"/>
      <c r="D37" s="43"/>
      <c r="E37" s="43"/>
      <c r="F37" s="43"/>
      <c r="G37" s="43"/>
      <c r="H37" s="43"/>
      <c r="I37" s="43"/>
      <c r="J37" s="43"/>
      <c r="K37" s="43"/>
      <c r="L37" s="43"/>
      <c r="M37" s="43"/>
      <c r="N37" s="43"/>
      <c r="O37" s="43"/>
      <c r="P37" s="43"/>
      <c r="Q37" s="43"/>
      <c r="R37" s="43"/>
      <c r="S37" s="43"/>
      <c r="T37" s="43"/>
      <c r="U37" s="43"/>
      <c r="V37" s="43"/>
      <c r="W37" s="43"/>
      <c r="X37" s="43"/>
      <c r="Y37" s="43"/>
      <c r="Z37" s="43"/>
      <c r="AA37" s="43"/>
      <c r="AB37" s="40"/>
    </row>
    <row r="38" spans="1:28" ht="18" customHeight="1" x14ac:dyDescent="0.25">
      <c r="A38" s="43"/>
      <c r="B38" s="131"/>
      <c r="C38" s="43"/>
      <c r="D38" s="43"/>
      <c r="E38" s="43"/>
      <c r="F38" s="43"/>
      <c r="G38" s="43"/>
      <c r="H38" s="43"/>
      <c r="I38" s="43"/>
      <c r="J38" s="43"/>
      <c r="K38" s="43"/>
      <c r="L38" s="43"/>
      <c r="M38" s="43"/>
      <c r="N38" s="43"/>
      <c r="O38" s="43"/>
      <c r="P38" s="43"/>
      <c r="Q38" s="43"/>
      <c r="R38" s="43"/>
      <c r="S38" s="43"/>
      <c r="T38" s="43"/>
      <c r="U38" s="43"/>
      <c r="V38" s="43"/>
      <c r="W38" s="43"/>
      <c r="X38" s="43"/>
      <c r="Y38" s="43"/>
      <c r="Z38" s="43"/>
      <c r="AA38" s="43"/>
      <c r="AB38" s="40"/>
    </row>
    <row r="39" spans="1:28" ht="18" customHeight="1" x14ac:dyDescent="0.25">
      <c r="A39" s="43"/>
      <c r="B39" s="131"/>
      <c r="C39" s="43"/>
      <c r="D39" s="43"/>
      <c r="E39" s="43"/>
      <c r="F39" s="43"/>
      <c r="G39" s="43"/>
      <c r="H39" s="43"/>
      <c r="I39" s="43"/>
      <c r="J39" s="43"/>
      <c r="K39" s="43"/>
      <c r="L39" s="43"/>
      <c r="M39" s="43"/>
      <c r="N39" s="43"/>
      <c r="O39" s="43"/>
      <c r="P39" s="43"/>
      <c r="Q39" s="43"/>
      <c r="R39" s="43"/>
      <c r="S39" s="43"/>
      <c r="T39" s="43"/>
      <c r="U39" s="43"/>
      <c r="V39" s="43"/>
      <c r="W39" s="43"/>
      <c r="X39" s="43"/>
      <c r="Y39" s="43"/>
      <c r="Z39" s="43"/>
      <c r="AA39" s="43"/>
      <c r="AB39" s="40"/>
    </row>
    <row r="40" spans="1:28" ht="18" customHeight="1" x14ac:dyDescent="0.25">
      <c r="A40" s="43"/>
      <c r="B40" s="131"/>
      <c r="C40" s="43"/>
      <c r="D40" s="43"/>
      <c r="E40" s="43"/>
      <c r="F40" s="43"/>
      <c r="G40" s="43"/>
      <c r="H40" s="43"/>
      <c r="I40" s="43"/>
      <c r="J40" s="43"/>
      <c r="K40" s="43"/>
      <c r="L40" s="43"/>
      <c r="M40" s="43"/>
      <c r="N40" s="43"/>
      <c r="O40" s="43"/>
      <c r="P40" s="43"/>
      <c r="Q40" s="43"/>
      <c r="R40" s="43"/>
      <c r="S40" s="43"/>
      <c r="T40" s="43"/>
      <c r="U40" s="43"/>
      <c r="V40" s="43"/>
      <c r="W40" s="43"/>
      <c r="X40" s="43"/>
      <c r="Y40" s="43"/>
      <c r="Z40" s="43"/>
      <c r="AA40" s="43"/>
      <c r="AB40" s="40"/>
    </row>
    <row r="41" spans="1:28" ht="18" customHeight="1" x14ac:dyDescent="0.25">
      <c r="A41" s="43"/>
      <c r="B41" s="131"/>
      <c r="C41" s="43"/>
      <c r="D41" s="43"/>
      <c r="E41" s="43"/>
      <c r="F41" s="43"/>
      <c r="G41" s="43"/>
      <c r="H41" s="43"/>
      <c r="I41" s="43"/>
      <c r="J41" s="43"/>
      <c r="K41" s="43"/>
      <c r="L41" s="43"/>
      <c r="M41" s="43"/>
      <c r="N41" s="43"/>
      <c r="O41" s="43"/>
      <c r="P41" s="43"/>
      <c r="Q41" s="43"/>
      <c r="R41" s="43"/>
      <c r="S41" s="43"/>
      <c r="T41" s="43"/>
      <c r="U41" s="43"/>
      <c r="V41" s="43"/>
      <c r="W41" s="43"/>
      <c r="X41" s="43"/>
      <c r="Y41" s="43"/>
      <c r="Z41" s="43"/>
      <c r="AA41" s="43"/>
      <c r="AB41" s="40"/>
    </row>
    <row r="42" spans="1:28" ht="18" customHeight="1" x14ac:dyDescent="0.25">
      <c r="A42" s="43"/>
      <c r="B42" s="43"/>
      <c r="C42" s="43"/>
      <c r="D42" s="43"/>
      <c r="E42" s="43"/>
      <c r="F42" s="43"/>
      <c r="G42" s="43"/>
      <c r="H42" s="43"/>
      <c r="I42" s="43"/>
      <c r="J42" s="43"/>
      <c r="K42" s="43"/>
      <c r="L42" s="43"/>
      <c r="M42" s="43"/>
      <c r="N42" s="43"/>
      <c r="O42" s="43"/>
      <c r="P42" s="43"/>
      <c r="Q42" s="43"/>
      <c r="R42" s="43"/>
      <c r="S42" s="43"/>
      <c r="T42" s="43"/>
      <c r="U42" s="43"/>
      <c r="V42" s="43"/>
      <c r="W42" s="43"/>
      <c r="X42" s="43"/>
      <c r="Y42" s="43"/>
      <c r="Z42" s="43"/>
      <c r="AA42" s="43"/>
      <c r="AB42" s="40"/>
    </row>
    <row r="43" spans="1:28" ht="18" customHeight="1" x14ac:dyDescent="0.25">
      <c r="A43" s="43"/>
      <c r="B43" s="43"/>
      <c r="C43" s="43"/>
      <c r="D43" s="43"/>
      <c r="E43" s="43"/>
      <c r="F43" s="43"/>
      <c r="G43" s="43"/>
      <c r="H43" s="43"/>
      <c r="I43" s="43"/>
      <c r="J43" s="43"/>
      <c r="K43" s="43"/>
      <c r="L43" s="43"/>
      <c r="M43" s="43"/>
      <c r="N43" s="43"/>
      <c r="O43" s="43"/>
      <c r="P43" s="43"/>
      <c r="Q43" s="43"/>
      <c r="R43" s="43"/>
      <c r="S43" s="43"/>
      <c r="T43" s="43"/>
      <c r="U43" s="43"/>
      <c r="V43" s="43"/>
      <c r="W43" s="43"/>
      <c r="X43" s="43"/>
      <c r="Y43" s="43"/>
      <c r="Z43" s="43"/>
      <c r="AA43" s="43"/>
      <c r="AB43" s="40"/>
    </row>
    <row r="44" spans="1:28" ht="18" customHeight="1" x14ac:dyDescent="0.25">
      <c r="A44" s="43"/>
      <c r="B44" s="43"/>
      <c r="C44" s="43"/>
      <c r="D44" s="43"/>
      <c r="E44" s="43"/>
      <c r="F44" s="43"/>
      <c r="G44" s="43"/>
      <c r="H44" s="43"/>
      <c r="I44" s="43"/>
      <c r="J44" s="43"/>
      <c r="K44" s="43"/>
      <c r="L44" s="43"/>
      <c r="M44" s="43"/>
      <c r="N44" s="43"/>
      <c r="O44" s="43"/>
      <c r="P44" s="43"/>
      <c r="Q44" s="43"/>
      <c r="R44" s="43"/>
      <c r="S44" s="43"/>
      <c r="T44" s="43"/>
      <c r="U44" s="43"/>
      <c r="V44" s="43"/>
      <c r="W44" s="43"/>
      <c r="X44" s="43"/>
      <c r="Y44" s="43"/>
      <c r="Z44" s="43"/>
      <c r="AA44" s="43"/>
      <c r="AB44" s="40"/>
    </row>
    <row r="45" spans="1:28" ht="18" customHeight="1" x14ac:dyDescent="0.25">
      <c r="A45" s="43"/>
      <c r="B45" s="43"/>
      <c r="C45" s="43"/>
      <c r="D45" s="43"/>
      <c r="E45" s="43"/>
      <c r="F45" s="43"/>
      <c r="G45" s="43"/>
      <c r="H45" s="43"/>
      <c r="I45" s="43"/>
      <c r="J45" s="43"/>
      <c r="K45" s="43"/>
      <c r="L45" s="43"/>
      <c r="M45" s="43"/>
      <c r="N45" s="43"/>
      <c r="O45" s="43"/>
      <c r="P45" s="43"/>
      <c r="Q45" s="43"/>
      <c r="R45" s="43"/>
      <c r="S45" s="43"/>
      <c r="T45" s="43"/>
      <c r="U45" s="43"/>
      <c r="V45" s="43"/>
      <c r="W45" s="43"/>
      <c r="X45" s="43"/>
      <c r="Y45" s="43"/>
      <c r="Z45" s="43"/>
      <c r="AA45" s="43"/>
      <c r="AB45" s="40"/>
    </row>
    <row r="46" spans="1:28" x14ac:dyDescent="0.25">
      <c r="A46" s="43"/>
      <c r="B46" s="43"/>
      <c r="C46" s="43"/>
      <c r="D46" s="43"/>
      <c r="E46" s="43"/>
      <c r="F46" s="43"/>
      <c r="G46" s="43"/>
      <c r="H46" s="43"/>
      <c r="I46" s="43"/>
      <c r="J46" s="43"/>
      <c r="K46" s="43"/>
      <c r="L46" s="43"/>
      <c r="M46" s="43"/>
      <c r="N46" s="43"/>
      <c r="O46" s="43"/>
      <c r="P46" s="43"/>
      <c r="Q46" s="43"/>
      <c r="R46" s="43"/>
      <c r="S46" s="43"/>
      <c r="T46" s="43"/>
      <c r="U46" s="43"/>
      <c r="V46" s="43"/>
      <c r="W46" s="43"/>
      <c r="X46" s="43"/>
      <c r="Y46" s="43"/>
      <c r="Z46" s="43"/>
      <c r="AA46" s="43"/>
      <c r="AB46" s="40"/>
    </row>
    <row r="47" spans="1:28" x14ac:dyDescent="0.25">
      <c r="A47" s="43"/>
      <c r="B47" s="43"/>
      <c r="C47" s="43"/>
      <c r="D47" s="43"/>
      <c r="E47" s="43"/>
      <c r="F47" s="43"/>
      <c r="G47" s="43"/>
      <c r="H47" s="43"/>
      <c r="I47" s="43"/>
      <c r="J47" s="43"/>
      <c r="K47" s="43"/>
      <c r="L47" s="43"/>
      <c r="M47" s="43"/>
      <c r="N47" s="43"/>
      <c r="O47" s="43"/>
      <c r="P47" s="43"/>
      <c r="Q47" s="43"/>
      <c r="R47" s="43"/>
      <c r="S47" s="43"/>
      <c r="T47" s="43"/>
      <c r="U47" s="43"/>
      <c r="V47" s="43"/>
      <c r="W47" s="43"/>
      <c r="X47" s="43"/>
      <c r="Y47" s="43"/>
      <c r="Z47" s="43"/>
      <c r="AA47" s="43"/>
      <c r="AB47" s="40"/>
    </row>
    <row r="48" spans="1:28" x14ac:dyDescent="0.25">
      <c r="A48" s="43"/>
      <c r="B48" s="43"/>
      <c r="C48" s="43"/>
      <c r="D48" s="43"/>
      <c r="E48" s="43"/>
      <c r="F48" s="43"/>
      <c r="G48" s="43"/>
      <c r="H48" s="43"/>
      <c r="I48" s="43"/>
      <c r="J48" s="43"/>
      <c r="K48" s="43"/>
      <c r="L48" s="43"/>
      <c r="M48" s="43"/>
      <c r="N48" s="43"/>
      <c r="O48" s="43"/>
      <c r="P48" s="43"/>
      <c r="Q48" s="43"/>
      <c r="R48" s="43"/>
      <c r="S48" s="43"/>
      <c r="T48" s="43"/>
      <c r="U48" s="43"/>
      <c r="V48" s="43"/>
      <c r="W48" s="43"/>
      <c r="X48" s="43"/>
      <c r="Y48" s="43"/>
      <c r="Z48" s="43"/>
      <c r="AA48" s="43"/>
      <c r="AB48" s="40"/>
    </row>
    <row r="49" spans="1:28" x14ac:dyDescent="0.25">
      <c r="A49" s="43"/>
      <c r="B49" s="43"/>
      <c r="C49" s="43"/>
      <c r="D49" s="43"/>
      <c r="E49" s="43"/>
      <c r="F49" s="43"/>
      <c r="G49" s="43"/>
      <c r="H49" s="43"/>
      <c r="I49" s="43"/>
      <c r="J49" s="43"/>
      <c r="K49" s="43"/>
      <c r="L49" s="43"/>
      <c r="M49" s="43"/>
      <c r="N49" s="43"/>
      <c r="O49" s="43"/>
      <c r="P49" s="43"/>
      <c r="Q49" s="43"/>
      <c r="R49" s="43"/>
      <c r="S49" s="43"/>
      <c r="T49" s="43"/>
      <c r="U49" s="43"/>
      <c r="V49" s="43"/>
      <c r="W49" s="43"/>
      <c r="X49" s="43"/>
      <c r="Y49" s="43"/>
      <c r="Z49" s="43"/>
      <c r="AA49" s="43"/>
      <c r="AB49" s="40"/>
    </row>
    <row r="50" spans="1:28" x14ac:dyDescent="0.25">
      <c r="A50" s="43"/>
      <c r="B50" s="43"/>
      <c r="C50" s="43"/>
      <c r="D50" s="43"/>
      <c r="E50" s="43"/>
      <c r="F50" s="43"/>
      <c r="G50" s="43"/>
      <c r="H50" s="43"/>
      <c r="I50" s="43"/>
      <c r="J50" s="43"/>
      <c r="K50" s="43"/>
      <c r="L50" s="43"/>
      <c r="M50" s="43"/>
      <c r="N50" s="43"/>
      <c r="O50" s="43"/>
      <c r="P50" s="43"/>
      <c r="Q50" s="43"/>
      <c r="R50" s="43"/>
      <c r="S50" s="43"/>
      <c r="T50" s="43"/>
      <c r="U50" s="43"/>
      <c r="V50" s="43"/>
      <c r="W50" s="43"/>
      <c r="X50" s="43"/>
      <c r="Y50" s="43"/>
      <c r="Z50" s="43"/>
      <c r="AA50" s="43"/>
      <c r="AB50" s="40"/>
    </row>
    <row r="51" spans="1:28" x14ac:dyDescent="0.25">
      <c r="A51" s="43"/>
      <c r="B51" s="43"/>
      <c r="C51" s="43"/>
      <c r="D51" s="43"/>
      <c r="E51" s="43"/>
      <c r="F51" s="43"/>
      <c r="G51" s="43"/>
      <c r="H51" s="43"/>
      <c r="I51" s="43"/>
      <c r="J51" s="43"/>
      <c r="K51" s="43"/>
      <c r="L51" s="43"/>
      <c r="M51" s="43"/>
      <c r="N51" s="43"/>
      <c r="O51" s="43"/>
      <c r="P51" s="43"/>
      <c r="Q51" s="43"/>
      <c r="R51" s="43"/>
      <c r="S51" s="43"/>
      <c r="T51" s="43"/>
      <c r="U51" s="43"/>
      <c r="V51" s="43"/>
      <c r="W51" s="43"/>
      <c r="X51" s="43"/>
      <c r="Y51" s="43"/>
      <c r="Z51" s="43"/>
      <c r="AA51" s="43"/>
      <c r="AB51" s="40"/>
    </row>
    <row r="52" spans="1:28" x14ac:dyDescent="0.25">
      <c r="A52" s="43"/>
      <c r="B52" s="43"/>
      <c r="C52" s="43"/>
      <c r="D52" s="43"/>
      <c r="E52" s="43"/>
      <c r="F52" s="43"/>
      <c r="G52" s="43"/>
      <c r="H52" s="43"/>
      <c r="I52" s="43"/>
      <c r="J52" s="43"/>
      <c r="K52" s="43"/>
      <c r="L52" s="43"/>
      <c r="M52" s="43"/>
      <c r="N52" s="43"/>
      <c r="O52" s="43"/>
      <c r="P52" s="43"/>
      <c r="Q52" s="43"/>
      <c r="R52" s="43"/>
      <c r="S52" s="43"/>
      <c r="T52" s="43"/>
      <c r="U52" s="43"/>
      <c r="V52" s="43"/>
      <c r="W52" s="43"/>
      <c r="X52" s="43"/>
      <c r="Y52" s="43"/>
      <c r="Z52" s="43"/>
      <c r="AA52" s="43"/>
      <c r="AB52" s="40"/>
    </row>
    <row r="53" spans="1:28" x14ac:dyDescent="0.25">
      <c r="A53" s="43"/>
      <c r="B53" s="43"/>
      <c r="C53" s="43"/>
      <c r="D53" s="43"/>
      <c r="E53" s="43"/>
      <c r="F53" s="43"/>
      <c r="G53" s="43"/>
      <c r="H53" s="43"/>
      <c r="I53" s="43"/>
      <c r="J53" s="43"/>
      <c r="K53" s="43"/>
      <c r="L53" s="43"/>
      <c r="M53" s="43"/>
      <c r="N53" s="43"/>
      <c r="O53" s="43"/>
      <c r="P53" s="43"/>
      <c r="Q53" s="43"/>
      <c r="R53" s="43"/>
      <c r="S53" s="43"/>
      <c r="T53" s="43"/>
      <c r="U53" s="43"/>
      <c r="V53" s="43"/>
      <c r="W53" s="43"/>
      <c r="X53" s="43"/>
      <c r="Y53" s="43"/>
      <c r="Z53" s="43"/>
      <c r="AA53" s="43"/>
      <c r="AB53" s="40"/>
    </row>
  </sheetData>
  <sheetProtection sheet="1" objects="1" scenarios="1"/>
  <mergeCells count="10">
    <mergeCell ref="B8:V8"/>
    <mergeCell ref="B9:V9"/>
    <mergeCell ref="B10:V10"/>
    <mergeCell ref="X14:Z14"/>
    <mergeCell ref="F14:G14"/>
    <mergeCell ref="I14:J14"/>
    <mergeCell ref="L14:V14"/>
    <mergeCell ref="F13:V13"/>
    <mergeCell ref="B13:D13"/>
    <mergeCell ref="B11:V11"/>
  </mergeCells>
  <pageMargins left="0.7" right="0.7" top="0.75" bottom="0.75" header="0.3" footer="0.3"/>
  <pageSetup orientation="portrait" r:id="rId1"/>
  <drawing r:id="rId2"/>
  <picture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M421"/>
  <sheetViews>
    <sheetView zoomScale="110" zoomScaleNormal="110" workbookViewId="0">
      <selection activeCell="F11" sqref="F11"/>
    </sheetView>
  </sheetViews>
  <sheetFormatPr defaultRowHeight="15" x14ac:dyDescent="0.25"/>
  <cols>
    <col min="1" max="1" width="6.7109375" customWidth="1"/>
    <col min="2" max="2" width="3.7109375" customWidth="1"/>
    <col min="3" max="3" width="9.5703125" customWidth="1"/>
    <col min="4" max="4" width="11.7109375" customWidth="1"/>
    <col min="5" max="8" width="9.7109375" customWidth="1"/>
    <col min="9" max="9" width="10.7109375" customWidth="1"/>
    <col min="10" max="10" width="5.7109375" customWidth="1"/>
    <col min="13" max="14" width="9.5703125" customWidth="1"/>
    <col min="15" max="15" width="9.7109375" customWidth="1"/>
    <col min="16" max="16" width="3.7109375" customWidth="1"/>
  </cols>
  <sheetData>
    <row r="1" spans="1:38" x14ac:dyDescent="0.2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row>
    <row r="2" spans="1:38" x14ac:dyDescent="0.25">
      <c r="A2" s="1"/>
      <c r="B2" s="85"/>
      <c r="C2" s="86" t="s">
        <v>153</v>
      </c>
      <c r="D2" s="86"/>
      <c r="E2" s="86"/>
      <c r="F2" s="86"/>
      <c r="G2" s="86"/>
      <c r="H2" s="86"/>
      <c r="I2" s="86"/>
      <c r="J2" s="86"/>
      <c r="K2" s="86"/>
      <c r="L2" s="86"/>
      <c r="M2" s="86"/>
      <c r="N2" s="86"/>
      <c r="O2" s="86"/>
      <c r="P2" s="87"/>
      <c r="Q2" s="1"/>
      <c r="R2" s="1"/>
      <c r="S2" s="1"/>
      <c r="T2" s="1"/>
      <c r="U2" s="1"/>
      <c r="V2" s="1"/>
      <c r="W2" s="1"/>
      <c r="X2" s="1"/>
      <c r="Y2" s="1"/>
      <c r="Z2" s="1"/>
      <c r="AA2" s="1"/>
      <c r="AB2" s="1"/>
      <c r="AC2" s="1"/>
      <c r="AD2" s="1"/>
      <c r="AE2" s="1"/>
      <c r="AF2" s="1"/>
      <c r="AG2" s="1"/>
      <c r="AH2" s="1"/>
      <c r="AI2" s="1"/>
      <c r="AJ2" s="1"/>
      <c r="AK2" s="1"/>
      <c r="AL2" s="1"/>
    </row>
    <row r="3" spans="1:38" x14ac:dyDescent="0.25">
      <c r="A3" s="1"/>
      <c r="B3" s="185"/>
      <c r="C3" s="3" t="s">
        <v>86</v>
      </c>
      <c r="D3" s="3"/>
      <c r="E3" s="3"/>
      <c r="F3" s="3"/>
      <c r="G3" s="3"/>
      <c r="H3" s="3"/>
      <c r="I3" s="3"/>
      <c r="J3" s="3"/>
      <c r="K3" s="3"/>
      <c r="L3" s="3"/>
      <c r="M3" s="3"/>
      <c r="N3" s="3"/>
      <c r="O3" s="3"/>
      <c r="P3" s="186"/>
      <c r="Q3" s="1"/>
      <c r="R3" s="1"/>
      <c r="S3" s="1"/>
      <c r="T3" s="1"/>
      <c r="U3" s="1"/>
      <c r="V3" s="1"/>
      <c r="W3" s="1"/>
      <c r="X3" s="1"/>
      <c r="Y3" s="1"/>
      <c r="Z3" s="1"/>
      <c r="AA3" s="1"/>
      <c r="AB3" s="1"/>
      <c r="AC3" s="1"/>
      <c r="AD3" s="1"/>
      <c r="AE3" s="1"/>
      <c r="AF3" s="1"/>
      <c r="AG3" s="1"/>
      <c r="AH3" s="1"/>
      <c r="AI3" s="1"/>
      <c r="AJ3" s="1"/>
      <c r="AK3" s="1"/>
      <c r="AL3" s="1"/>
    </row>
    <row r="4" spans="1:38" x14ac:dyDescent="0.25">
      <c r="A4" s="1"/>
      <c r="B4" s="185"/>
      <c r="C4" s="3" t="s">
        <v>154</v>
      </c>
      <c r="D4" s="3"/>
      <c r="E4" s="3"/>
      <c r="F4" s="3"/>
      <c r="G4" s="3"/>
      <c r="H4" s="3"/>
      <c r="I4" s="3"/>
      <c r="J4" s="3"/>
      <c r="K4" s="3"/>
      <c r="L4" s="3"/>
      <c r="M4" s="3"/>
      <c r="N4" s="3"/>
      <c r="O4" s="3"/>
      <c r="P4" s="186"/>
      <c r="Q4" s="1"/>
      <c r="R4" s="1"/>
      <c r="S4" s="1"/>
      <c r="T4" s="1"/>
      <c r="U4" s="1"/>
      <c r="V4" s="1"/>
      <c r="W4" s="1"/>
      <c r="X4" s="1"/>
      <c r="Y4" s="1"/>
      <c r="Z4" s="1"/>
      <c r="AA4" s="1"/>
      <c r="AB4" s="1"/>
      <c r="AC4" s="1"/>
      <c r="AD4" s="1"/>
      <c r="AE4" s="1"/>
      <c r="AF4" s="1"/>
      <c r="AG4" s="1"/>
      <c r="AH4" s="1"/>
      <c r="AI4" s="1"/>
      <c r="AJ4" s="1"/>
      <c r="AK4" s="1"/>
      <c r="AL4" s="1"/>
    </row>
    <row r="5" spans="1:38" x14ac:dyDescent="0.25">
      <c r="A5" s="1"/>
      <c r="B5" s="185"/>
      <c r="C5" s="3" t="s">
        <v>162</v>
      </c>
      <c r="D5" s="3"/>
      <c r="E5" s="3"/>
      <c r="F5" s="3"/>
      <c r="G5" s="3"/>
      <c r="H5" s="3"/>
      <c r="I5" s="3"/>
      <c r="J5" s="3"/>
      <c r="K5" s="3"/>
      <c r="L5" s="3"/>
      <c r="M5" s="3"/>
      <c r="N5" s="3"/>
      <c r="O5" s="3"/>
      <c r="P5" s="186"/>
      <c r="Q5" s="1"/>
      <c r="R5" s="1"/>
      <c r="S5" s="1"/>
      <c r="T5" s="1"/>
      <c r="U5" s="1"/>
      <c r="V5" s="1"/>
      <c r="W5" s="1"/>
      <c r="X5" s="1"/>
      <c r="Y5" s="1"/>
      <c r="Z5" s="1"/>
      <c r="AA5" s="1"/>
      <c r="AB5" s="1"/>
      <c r="AC5" s="1"/>
      <c r="AD5" s="1"/>
      <c r="AE5" s="1"/>
      <c r="AF5" s="1"/>
      <c r="AG5" s="1"/>
      <c r="AH5" s="1"/>
      <c r="AI5" s="1"/>
      <c r="AJ5" s="1"/>
      <c r="AK5" s="1"/>
      <c r="AL5" s="1"/>
    </row>
    <row r="6" spans="1:38" x14ac:dyDescent="0.25">
      <c r="A6" s="1"/>
      <c r="B6" s="185"/>
      <c r="C6" s="3" t="s">
        <v>163</v>
      </c>
      <c r="D6" s="3"/>
      <c r="E6" s="3"/>
      <c r="F6" s="3"/>
      <c r="G6" s="3"/>
      <c r="H6" s="3"/>
      <c r="I6" s="3"/>
      <c r="J6" s="3"/>
      <c r="K6" s="3"/>
      <c r="L6" s="3"/>
      <c r="M6" s="3"/>
      <c r="N6" s="3"/>
      <c r="O6" s="3"/>
      <c r="P6" s="186"/>
      <c r="Q6" s="1"/>
      <c r="R6" s="1"/>
      <c r="S6" s="1"/>
      <c r="T6" s="1"/>
      <c r="U6" s="1"/>
      <c r="V6" s="1"/>
      <c r="W6" s="1"/>
      <c r="X6" s="1"/>
      <c r="Y6" s="1"/>
      <c r="Z6" s="1"/>
      <c r="AA6" s="1"/>
      <c r="AB6" s="1"/>
      <c r="AC6" s="1"/>
      <c r="AD6" s="1"/>
      <c r="AE6" s="1"/>
      <c r="AF6" s="1"/>
      <c r="AG6" s="1"/>
      <c r="AH6" s="1"/>
      <c r="AI6" s="1"/>
      <c r="AJ6" s="1"/>
      <c r="AK6" s="1"/>
      <c r="AL6" s="1"/>
    </row>
    <row r="7" spans="1:38" x14ac:dyDescent="0.25">
      <c r="A7" s="1"/>
      <c r="B7" s="185"/>
      <c r="C7" s="3" t="s">
        <v>164</v>
      </c>
      <c r="D7" s="3"/>
      <c r="E7" s="3"/>
      <c r="F7" s="3"/>
      <c r="G7" s="3"/>
      <c r="H7" s="3"/>
      <c r="I7" s="3"/>
      <c r="J7" s="3"/>
      <c r="K7" s="3"/>
      <c r="L7" s="3"/>
      <c r="M7" s="3"/>
      <c r="N7" s="3"/>
      <c r="O7" s="3"/>
      <c r="P7" s="186"/>
      <c r="Q7" s="1"/>
      <c r="R7" s="1"/>
      <c r="S7" s="1"/>
      <c r="T7" s="1"/>
      <c r="U7" s="1"/>
      <c r="V7" s="1"/>
      <c r="W7" s="1"/>
      <c r="X7" s="1"/>
      <c r="Y7" s="1"/>
      <c r="Z7" s="1"/>
      <c r="AA7" s="1"/>
      <c r="AB7" s="1"/>
      <c r="AC7" s="1"/>
      <c r="AD7" s="1"/>
      <c r="AE7" s="1"/>
      <c r="AF7" s="1"/>
      <c r="AG7" s="1"/>
      <c r="AH7" s="1"/>
      <c r="AI7" s="1"/>
      <c r="AJ7" s="1"/>
      <c r="AK7" s="1"/>
      <c r="AL7" s="1"/>
    </row>
    <row r="8" spans="1:38" x14ac:dyDescent="0.25">
      <c r="A8" s="1"/>
      <c r="B8" s="223"/>
      <c r="C8" s="224" t="s">
        <v>165</v>
      </c>
      <c r="D8" s="224"/>
      <c r="E8" s="224"/>
      <c r="F8" s="224"/>
      <c r="G8" s="224"/>
      <c r="H8" s="224"/>
      <c r="I8" s="224"/>
      <c r="J8" s="224"/>
      <c r="K8" s="224"/>
      <c r="L8" s="224"/>
      <c r="M8" s="224"/>
      <c r="N8" s="224"/>
      <c r="O8" s="224"/>
      <c r="P8" s="188"/>
      <c r="Q8" s="1"/>
      <c r="R8" s="1"/>
      <c r="S8" s="1"/>
      <c r="T8" s="1"/>
      <c r="U8" s="1"/>
      <c r="V8" s="1"/>
      <c r="W8" s="1"/>
      <c r="X8" s="1"/>
      <c r="Y8" s="1"/>
      <c r="Z8" s="1"/>
      <c r="AA8" s="1"/>
      <c r="AB8" s="1"/>
      <c r="AC8" s="1"/>
      <c r="AD8" s="1"/>
      <c r="AE8" s="1"/>
      <c r="AF8" s="1"/>
      <c r="AG8" s="1"/>
      <c r="AH8" s="1"/>
      <c r="AI8" s="1"/>
      <c r="AJ8" s="1"/>
      <c r="AK8" s="1"/>
      <c r="AL8" s="1"/>
    </row>
    <row r="9" spans="1:38" ht="18.75" customHeight="1" x14ac:dyDescent="0.3">
      <c r="A9" s="1"/>
      <c r="B9" s="373" t="s">
        <v>0</v>
      </c>
      <c r="C9" s="373"/>
      <c r="D9" s="373"/>
      <c r="E9" s="373"/>
      <c r="F9" s="373"/>
      <c r="G9" s="373"/>
      <c r="H9" s="373"/>
      <c r="I9" s="373"/>
      <c r="J9" s="373"/>
      <c r="K9" s="373"/>
      <c r="L9" s="373"/>
      <c r="M9" s="373"/>
      <c r="N9" s="373"/>
      <c r="O9" s="373"/>
      <c r="P9" s="373"/>
      <c r="Q9" s="1"/>
      <c r="R9" s="1"/>
      <c r="S9" s="1"/>
      <c r="T9" s="1"/>
      <c r="U9" s="1"/>
      <c r="V9" s="1"/>
      <c r="W9" s="1"/>
      <c r="X9" s="1"/>
      <c r="Y9" s="1"/>
      <c r="Z9" s="1"/>
      <c r="AA9" s="1"/>
      <c r="AB9" s="1"/>
      <c r="AC9" s="1"/>
      <c r="AD9" s="1"/>
      <c r="AE9" s="1"/>
      <c r="AF9" s="1"/>
      <c r="AG9" s="1"/>
      <c r="AH9" s="1"/>
      <c r="AI9" s="1"/>
      <c r="AJ9" s="1"/>
      <c r="AK9" s="1"/>
      <c r="AL9" s="1"/>
    </row>
    <row r="10" spans="1:38" x14ac:dyDescent="0.25">
      <c r="A10" s="1"/>
      <c r="B10" s="200"/>
      <c r="C10" s="200"/>
      <c r="D10" s="200"/>
      <c r="E10" s="200"/>
      <c r="F10" s="200"/>
      <c r="G10" s="200"/>
      <c r="H10" s="200"/>
      <c r="I10" s="200"/>
      <c r="J10" s="200"/>
      <c r="K10" s="200"/>
      <c r="L10" s="200"/>
      <c r="M10" s="200"/>
      <c r="N10" s="200"/>
      <c r="O10" s="200"/>
      <c r="P10" s="200"/>
      <c r="Q10" s="1"/>
      <c r="R10" s="1"/>
      <c r="S10" s="1"/>
      <c r="T10" s="1"/>
      <c r="U10" s="1"/>
      <c r="V10" s="1"/>
      <c r="W10" s="1"/>
      <c r="X10" s="1"/>
      <c r="Y10" s="1"/>
      <c r="Z10" s="1"/>
      <c r="AA10" s="1"/>
      <c r="AB10" s="1"/>
      <c r="AC10" s="1"/>
      <c r="AD10" s="1"/>
      <c r="AE10" s="1"/>
      <c r="AF10" s="1"/>
      <c r="AG10" s="1"/>
      <c r="AH10" s="1"/>
      <c r="AI10" s="1"/>
      <c r="AJ10" s="1"/>
      <c r="AK10" s="1"/>
      <c r="AL10" s="1"/>
    </row>
    <row r="11" spans="1:38" x14ac:dyDescent="0.25">
      <c r="A11" s="1"/>
      <c r="B11" s="200"/>
      <c r="C11" s="200"/>
      <c r="D11" s="200"/>
      <c r="E11" s="200"/>
      <c r="F11" s="200"/>
      <c r="G11" s="200"/>
      <c r="H11" s="200"/>
      <c r="I11" s="200"/>
      <c r="J11" s="200"/>
      <c r="K11" s="200"/>
      <c r="L11" s="200"/>
      <c r="M11" s="200"/>
      <c r="N11" s="200"/>
      <c r="O11" s="200"/>
      <c r="P11" s="200"/>
      <c r="Q11" s="1"/>
      <c r="R11" s="1"/>
      <c r="S11" s="1"/>
      <c r="T11" s="1"/>
      <c r="U11" s="1"/>
      <c r="V11" s="1"/>
      <c r="W11" s="1"/>
      <c r="X11" s="1"/>
      <c r="Y11" s="1"/>
      <c r="Z11" s="1"/>
      <c r="AA11" s="1"/>
      <c r="AB11" s="1"/>
      <c r="AC11" s="1"/>
      <c r="AD11" s="1"/>
      <c r="AE11" s="1"/>
      <c r="AF11" s="1"/>
      <c r="AG11" s="1"/>
      <c r="AH11" s="1"/>
      <c r="AI11" s="1"/>
      <c r="AJ11" s="1"/>
      <c r="AK11" s="1"/>
      <c r="AL11" s="1"/>
    </row>
    <row r="12" spans="1:38" ht="15" customHeight="1" x14ac:dyDescent="0.25">
      <c r="A12" s="1"/>
      <c r="B12" s="200"/>
      <c r="C12" s="200"/>
      <c r="D12" s="200"/>
      <c r="E12" s="200"/>
      <c r="F12" s="200"/>
      <c r="G12" s="200"/>
      <c r="H12" s="200"/>
      <c r="I12" s="200"/>
      <c r="J12" s="200"/>
      <c r="K12" s="200"/>
      <c r="L12" s="200"/>
      <c r="M12" s="200"/>
      <c r="N12" s="200"/>
      <c r="O12" s="200"/>
      <c r="P12" s="200"/>
      <c r="Q12" s="1"/>
      <c r="R12" s="1"/>
      <c r="S12" s="1"/>
      <c r="T12" s="1"/>
      <c r="U12" s="1"/>
      <c r="V12" s="1"/>
      <c r="W12" s="1"/>
      <c r="X12" s="1"/>
      <c r="Y12" s="1"/>
      <c r="Z12" s="1"/>
      <c r="AA12" s="1"/>
      <c r="AB12" s="1"/>
      <c r="AC12" s="1"/>
      <c r="AD12" s="1"/>
      <c r="AE12" s="1"/>
      <c r="AF12" s="1"/>
      <c r="AG12" s="1"/>
      <c r="AH12" s="1"/>
      <c r="AI12" s="1"/>
      <c r="AJ12" s="1"/>
      <c r="AK12" s="1"/>
      <c r="AL12" s="1"/>
    </row>
    <row r="13" spans="1:38" x14ac:dyDescent="0.25">
      <c r="A13" s="1"/>
      <c r="B13" s="200"/>
      <c r="C13" s="13" t="s">
        <v>1</v>
      </c>
      <c r="D13" s="14"/>
      <c r="E13" s="33">
        <f>+'2-FSN Entry and Summary'!B16</f>
        <v>0</v>
      </c>
      <c r="F13" s="14"/>
      <c r="G13" s="14" t="s">
        <v>15</v>
      </c>
      <c r="H13" s="31">
        <f>+'2-FSN Entry and Summary'!D16</f>
        <v>0</v>
      </c>
      <c r="I13" s="17" t="s">
        <v>3</v>
      </c>
      <c r="J13" s="200"/>
      <c r="K13" s="367" t="s">
        <v>17</v>
      </c>
      <c r="L13" s="368"/>
      <c r="M13" s="368"/>
      <c r="N13" s="368"/>
      <c r="O13" s="369"/>
      <c r="P13" s="200"/>
      <c r="Q13" s="1"/>
      <c r="R13" s="1"/>
      <c r="S13" s="1"/>
      <c r="T13" s="1"/>
      <c r="U13" s="1"/>
      <c r="V13" s="1"/>
      <c r="W13" s="1"/>
      <c r="X13" s="1"/>
      <c r="Y13" s="1"/>
      <c r="Z13" s="1"/>
      <c r="AA13" s="1"/>
      <c r="AB13" s="1"/>
      <c r="AC13" s="1"/>
      <c r="AD13" s="1"/>
      <c r="AE13" s="1"/>
      <c r="AF13" s="1"/>
      <c r="AG13" s="1"/>
      <c r="AH13" s="1"/>
      <c r="AI13" s="1"/>
      <c r="AJ13" s="1"/>
      <c r="AK13" s="1"/>
      <c r="AL13" s="1"/>
    </row>
    <row r="14" spans="1:38" x14ac:dyDescent="0.25">
      <c r="A14" s="1"/>
      <c r="B14" s="200"/>
      <c r="C14" s="15" t="s">
        <v>2</v>
      </c>
      <c r="D14" s="16"/>
      <c r="E14" s="31">
        <f>+'2-FSN Entry and Summary'!C16</f>
        <v>0</v>
      </c>
      <c r="F14" s="16" t="s">
        <v>3</v>
      </c>
      <c r="G14" s="16"/>
      <c r="H14" s="16"/>
      <c r="I14" s="18"/>
      <c r="J14" s="200"/>
      <c r="K14" s="22" t="s">
        <v>22</v>
      </c>
      <c r="L14" s="22">
        <f>+E13</f>
        <v>0</v>
      </c>
      <c r="M14" s="367" t="s">
        <v>20</v>
      </c>
      <c r="N14" s="368"/>
      <c r="O14" s="369"/>
      <c r="P14" s="200"/>
      <c r="Q14" s="1"/>
      <c r="R14" s="1"/>
      <c r="S14" s="1"/>
      <c r="T14" s="1"/>
      <c r="U14" s="1"/>
      <c r="V14" s="1"/>
      <c r="W14" s="1"/>
      <c r="X14" s="1"/>
      <c r="Y14" s="1"/>
      <c r="Z14" s="1"/>
      <c r="AA14" s="1"/>
      <c r="AB14" s="1"/>
      <c r="AC14" s="1"/>
      <c r="AD14" s="1"/>
      <c r="AE14" s="1"/>
      <c r="AF14" s="1"/>
      <c r="AG14" s="1"/>
      <c r="AH14" s="1"/>
      <c r="AI14" s="1"/>
      <c r="AJ14" s="1"/>
      <c r="AK14" s="1"/>
      <c r="AL14" s="1"/>
    </row>
    <row r="15" spans="1:38" x14ac:dyDescent="0.25">
      <c r="A15" s="1"/>
      <c r="B15" s="200"/>
      <c r="C15" s="367" t="s">
        <v>4</v>
      </c>
      <c r="D15" s="368"/>
      <c r="E15" s="368"/>
      <c r="F15" s="368"/>
      <c r="G15" s="368"/>
      <c r="H15" s="368"/>
      <c r="I15" s="369"/>
      <c r="J15" s="200"/>
      <c r="K15" s="370" t="s">
        <v>18</v>
      </c>
      <c r="L15" s="371"/>
      <c r="M15" s="26" t="s">
        <v>28</v>
      </c>
      <c r="N15" s="26" t="s">
        <v>29</v>
      </c>
      <c r="O15" s="26">
        <v>2</v>
      </c>
      <c r="P15" s="200"/>
      <c r="Q15" s="1"/>
      <c r="R15" s="1"/>
      <c r="S15" s="1"/>
      <c r="T15" s="1"/>
      <c r="U15" s="1"/>
      <c r="V15" s="1"/>
      <c r="W15" s="1"/>
      <c r="X15" s="1"/>
      <c r="Y15" s="1"/>
      <c r="Z15" s="1"/>
      <c r="AA15" s="1"/>
      <c r="AB15" s="1"/>
      <c r="AC15" s="1"/>
      <c r="AD15" s="1"/>
      <c r="AE15" s="1"/>
      <c r="AF15" s="1"/>
      <c r="AG15" s="1"/>
      <c r="AH15" s="1"/>
      <c r="AI15" s="1"/>
      <c r="AJ15" s="1"/>
      <c r="AK15" s="1"/>
      <c r="AL15" s="1"/>
    </row>
    <row r="16" spans="1:38" x14ac:dyDescent="0.25">
      <c r="A16" s="1"/>
      <c r="B16" s="200"/>
      <c r="C16" s="19" t="s">
        <v>6</v>
      </c>
      <c r="D16" s="19"/>
      <c r="E16" s="19">
        <v>2009</v>
      </c>
      <c r="F16" s="19">
        <v>2010</v>
      </c>
      <c r="G16" s="19">
        <v>2011</v>
      </c>
      <c r="H16" s="19">
        <v>2012</v>
      </c>
      <c r="I16" s="20" t="s">
        <v>5</v>
      </c>
      <c r="J16" s="200"/>
      <c r="K16" s="21" t="s">
        <v>19</v>
      </c>
      <c r="L16" s="21"/>
      <c r="M16" s="23">
        <f>+E14*0.8</f>
        <v>0</v>
      </c>
      <c r="N16" s="23">
        <f>MIN(I27,E14)</f>
        <v>0</v>
      </c>
      <c r="O16" s="23">
        <f>+I27/I28*E14</f>
        <v>0</v>
      </c>
      <c r="P16" s="200"/>
      <c r="Q16" s="1"/>
      <c r="R16" s="1"/>
      <c r="S16" s="1"/>
      <c r="T16" s="1"/>
      <c r="U16" s="1"/>
      <c r="V16" s="1"/>
      <c r="W16" s="1"/>
      <c r="X16" s="1"/>
      <c r="Y16" s="1"/>
      <c r="Z16" s="1"/>
      <c r="AA16" s="1"/>
      <c r="AB16" s="1"/>
      <c r="AC16" s="1"/>
      <c r="AD16" s="1"/>
      <c r="AE16" s="1"/>
      <c r="AF16" s="1"/>
      <c r="AG16" s="1"/>
      <c r="AH16" s="1"/>
      <c r="AI16" s="1"/>
      <c r="AJ16" s="1"/>
      <c r="AK16" s="1"/>
      <c r="AL16" s="1"/>
    </row>
    <row r="17" spans="1:38" x14ac:dyDescent="0.25">
      <c r="A17" s="1"/>
      <c r="B17" s="200"/>
      <c r="C17" s="372" t="s">
        <v>9</v>
      </c>
      <c r="D17" s="372"/>
      <c r="E17" s="2">
        <v>0</v>
      </c>
      <c r="F17" s="2">
        <v>0</v>
      </c>
      <c r="G17" s="2">
        <v>0</v>
      </c>
      <c r="H17" s="2">
        <v>0</v>
      </c>
      <c r="I17" s="23">
        <f>AVERAGE(E17:H17)</f>
        <v>0</v>
      </c>
      <c r="J17" s="200"/>
      <c r="K17" s="362" t="s">
        <v>9</v>
      </c>
      <c r="L17" s="363"/>
      <c r="M17" s="23"/>
      <c r="N17" s="23"/>
      <c r="O17" s="23">
        <f>+I17/$I$28*$E$14</f>
        <v>0</v>
      </c>
      <c r="P17" s="200"/>
      <c r="Q17" s="1"/>
      <c r="R17" s="1"/>
      <c r="S17" s="1"/>
      <c r="T17" s="1"/>
      <c r="U17" s="1"/>
      <c r="V17" s="1"/>
      <c r="W17" s="1"/>
      <c r="X17" s="1"/>
      <c r="Y17" s="1"/>
      <c r="Z17" s="1"/>
      <c r="AA17" s="1"/>
      <c r="AB17" s="1"/>
      <c r="AC17" s="1"/>
      <c r="AD17" s="1"/>
      <c r="AE17" s="1"/>
      <c r="AF17" s="1"/>
      <c r="AG17" s="1"/>
      <c r="AH17" s="1"/>
      <c r="AI17" s="1"/>
      <c r="AJ17" s="1"/>
      <c r="AK17" s="1"/>
      <c r="AL17" s="1"/>
    </row>
    <row r="18" spans="1:38" x14ac:dyDescent="0.25">
      <c r="A18" s="1"/>
      <c r="B18" s="200"/>
      <c r="C18" s="362" t="s">
        <v>8</v>
      </c>
      <c r="D18" s="363"/>
      <c r="E18" s="2">
        <v>0</v>
      </c>
      <c r="F18" s="2">
        <v>0</v>
      </c>
      <c r="G18" s="2">
        <v>0</v>
      </c>
      <c r="H18" s="2">
        <v>0</v>
      </c>
      <c r="I18" s="23">
        <f t="shared" ref="I18:I26" si="0">AVERAGE(E18:H18)</f>
        <v>0</v>
      </c>
      <c r="J18" s="200"/>
      <c r="K18" s="27" t="s">
        <v>8</v>
      </c>
      <c r="L18" s="28"/>
      <c r="M18" s="23"/>
      <c r="N18" s="23"/>
      <c r="O18" s="23">
        <f t="shared" ref="O18:O26" si="1">+I18/$I$28*$E$14</f>
        <v>0</v>
      </c>
      <c r="P18" s="200"/>
      <c r="Q18" s="1"/>
      <c r="R18" s="1"/>
      <c r="S18" s="1"/>
      <c r="T18" s="1"/>
      <c r="U18" s="1"/>
      <c r="V18" s="1"/>
      <c r="W18" s="1"/>
      <c r="X18" s="1"/>
      <c r="Y18" s="1"/>
      <c r="Z18" s="1"/>
      <c r="AA18" s="1"/>
      <c r="AB18" s="1"/>
      <c r="AC18" s="1"/>
      <c r="AD18" s="1"/>
      <c r="AE18" s="1"/>
      <c r="AF18" s="1"/>
      <c r="AG18" s="1"/>
      <c r="AH18" s="1"/>
      <c r="AI18" s="1"/>
      <c r="AJ18" s="1"/>
      <c r="AK18" s="1"/>
      <c r="AL18" s="1"/>
    </row>
    <row r="19" spans="1:38" x14ac:dyDescent="0.25">
      <c r="A19" s="1"/>
      <c r="B19" s="200"/>
      <c r="C19" s="21" t="s">
        <v>14</v>
      </c>
      <c r="D19" s="21"/>
      <c r="E19" s="2">
        <v>0</v>
      </c>
      <c r="F19" s="2">
        <v>0</v>
      </c>
      <c r="G19" s="2">
        <v>0</v>
      </c>
      <c r="H19" s="2">
        <v>0</v>
      </c>
      <c r="I19" s="23">
        <f t="shared" si="0"/>
        <v>0</v>
      </c>
      <c r="J19" s="200"/>
      <c r="K19" s="21" t="s">
        <v>14</v>
      </c>
      <c r="L19" s="21"/>
      <c r="M19" s="23"/>
      <c r="N19" s="23"/>
      <c r="O19" s="23">
        <f t="shared" si="1"/>
        <v>0</v>
      </c>
      <c r="P19" s="200"/>
      <c r="Q19" s="1"/>
      <c r="R19" s="1"/>
      <c r="S19" s="1"/>
      <c r="T19" s="1"/>
      <c r="U19" s="1"/>
      <c r="V19" s="1"/>
      <c r="W19" s="1"/>
      <c r="X19" s="1"/>
      <c r="Y19" s="1"/>
      <c r="Z19" s="1"/>
      <c r="AA19" s="1"/>
      <c r="AB19" s="1"/>
      <c r="AC19" s="1"/>
      <c r="AD19" s="1"/>
      <c r="AE19" s="1"/>
      <c r="AF19" s="1"/>
      <c r="AG19" s="1"/>
      <c r="AH19" s="1"/>
      <c r="AI19" s="1"/>
      <c r="AJ19" s="1"/>
      <c r="AK19" s="1"/>
      <c r="AL19" s="1"/>
    </row>
    <row r="20" spans="1:38" x14ac:dyDescent="0.25">
      <c r="A20" s="1"/>
      <c r="B20" s="200"/>
      <c r="C20" s="362" t="s">
        <v>10</v>
      </c>
      <c r="D20" s="363"/>
      <c r="E20" s="2">
        <v>0</v>
      </c>
      <c r="F20" s="2">
        <v>0</v>
      </c>
      <c r="G20" s="2">
        <v>0</v>
      </c>
      <c r="H20" s="2">
        <v>0</v>
      </c>
      <c r="I20" s="23">
        <f t="shared" si="0"/>
        <v>0</v>
      </c>
      <c r="J20" s="200"/>
      <c r="K20" s="27" t="s">
        <v>10</v>
      </c>
      <c r="L20" s="28"/>
      <c r="M20" s="23"/>
      <c r="N20" s="23"/>
      <c r="O20" s="23">
        <f t="shared" si="1"/>
        <v>0</v>
      </c>
      <c r="P20" s="200"/>
      <c r="Q20" s="1"/>
      <c r="R20" s="1"/>
      <c r="S20" s="1"/>
      <c r="T20" s="1"/>
      <c r="U20" s="1"/>
      <c r="V20" s="1"/>
      <c r="W20" s="1"/>
      <c r="X20" s="1"/>
      <c r="Y20" s="1"/>
      <c r="Z20" s="1"/>
      <c r="AA20" s="1"/>
      <c r="AB20" s="1"/>
      <c r="AC20" s="1"/>
      <c r="AD20" s="1"/>
      <c r="AE20" s="1"/>
      <c r="AF20" s="1"/>
      <c r="AG20" s="1"/>
      <c r="AH20" s="1"/>
      <c r="AI20" s="1"/>
      <c r="AJ20" s="1"/>
      <c r="AK20" s="1"/>
      <c r="AL20" s="1"/>
    </row>
    <row r="21" spans="1:38" x14ac:dyDescent="0.25">
      <c r="A21" s="1"/>
      <c r="B21" s="200"/>
      <c r="C21" s="362" t="s">
        <v>11</v>
      </c>
      <c r="D21" s="363"/>
      <c r="E21" s="2">
        <v>0</v>
      </c>
      <c r="F21" s="2">
        <v>0</v>
      </c>
      <c r="G21" s="2">
        <v>0</v>
      </c>
      <c r="H21" s="2">
        <v>0</v>
      </c>
      <c r="I21" s="23">
        <f t="shared" si="0"/>
        <v>0</v>
      </c>
      <c r="J21" s="200"/>
      <c r="K21" s="27" t="s">
        <v>11</v>
      </c>
      <c r="L21" s="28"/>
      <c r="M21" s="23"/>
      <c r="N21" s="23"/>
      <c r="O21" s="23">
        <f t="shared" si="1"/>
        <v>0</v>
      </c>
      <c r="P21" s="200"/>
      <c r="Q21" s="1"/>
      <c r="R21" s="1"/>
      <c r="S21" s="1"/>
      <c r="T21" s="1"/>
      <c r="U21" s="1"/>
      <c r="V21" s="1"/>
      <c r="W21" s="1"/>
      <c r="X21" s="1"/>
      <c r="Y21" s="1"/>
      <c r="Z21" s="1"/>
      <c r="AA21" s="1"/>
      <c r="AB21" s="1"/>
      <c r="AC21" s="1"/>
      <c r="AD21" s="1"/>
      <c r="AE21" s="1"/>
      <c r="AF21" s="1"/>
      <c r="AG21" s="1"/>
      <c r="AH21" s="1"/>
      <c r="AI21" s="1"/>
      <c r="AJ21" s="1"/>
      <c r="AK21" s="1"/>
      <c r="AL21" s="1"/>
    </row>
    <row r="22" spans="1:38" x14ac:dyDescent="0.25">
      <c r="A22" s="1"/>
      <c r="B22" s="200"/>
      <c r="C22" s="362" t="s">
        <v>12</v>
      </c>
      <c r="D22" s="363"/>
      <c r="E22" s="2">
        <v>0</v>
      </c>
      <c r="F22" s="2">
        <v>0</v>
      </c>
      <c r="G22" s="2">
        <v>0</v>
      </c>
      <c r="H22" s="2">
        <v>0</v>
      </c>
      <c r="I22" s="23">
        <f t="shared" si="0"/>
        <v>0</v>
      </c>
      <c r="J22" s="200"/>
      <c r="K22" s="27" t="s">
        <v>12</v>
      </c>
      <c r="L22" s="28"/>
      <c r="M22" s="23"/>
      <c r="N22" s="23"/>
      <c r="O22" s="23">
        <f t="shared" si="1"/>
        <v>0</v>
      </c>
      <c r="P22" s="200"/>
      <c r="Q22" s="1"/>
      <c r="R22" s="1"/>
      <c r="S22" s="1"/>
      <c r="T22" s="1"/>
      <c r="U22" s="1"/>
      <c r="V22" s="1"/>
      <c r="W22" s="1"/>
      <c r="X22" s="1"/>
      <c r="Y22" s="1"/>
      <c r="Z22" s="1"/>
      <c r="AA22" s="1"/>
      <c r="AB22" s="1"/>
      <c r="AC22" s="1"/>
      <c r="AD22" s="1"/>
      <c r="AE22" s="1"/>
      <c r="AF22" s="1"/>
      <c r="AG22" s="1"/>
      <c r="AH22" s="1"/>
      <c r="AI22" s="1"/>
      <c r="AJ22" s="1"/>
      <c r="AK22" s="1"/>
      <c r="AL22" s="1"/>
    </row>
    <row r="23" spans="1:38" x14ac:dyDescent="0.25">
      <c r="A23" s="1"/>
      <c r="B23" s="200"/>
      <c r="C23" s="362" t="s">
        <v>31</v>
      </c>
      <c r="D23" s="363"/>
      <c r="E23" s="2">
        <v>0</v>
      </c>
      <c r="F23" s="2">
        <v>0</v>
      </c>
      <c r="G23" s="2">
        <v>0</v>
      </c>
      <c r="H23" s="2">
        <v>0</v>
      </c>
      <c r="I23" s="23">
        <f t="shared" si="0"/>
        <v>0</v>
      </c>
      <c r="J23" s="200"/>
      <c r="K23" s="27" t="s">
        <v>31</v>
      </c>
      <c r="L23" s="28"/>
      <c r="M23" s="23"/>
      <c r="N23" s="23"/>
      <c r="O23" s="23">
        <f t="shared" si="1"/>
        <v>0</v>
      </c>
      <c r="P23" s="200"/>
      <c r="Q23" s="1"/>
      <c r="R23" s="1"/>
      <c r="S23" s="1"/>
      <c r="T23" s="1"/>
      <c r="U23" s="1"/>
      <c r="V23" s="1"/>
      <c r="W23" s="1"/>
      <c r="X23" s="1"/>
      <c r="Y23" s="1"/>
      <c r="Z23" s="1"/>
      <c r="AA23" s="1"/>
      <c r="AB23" s="1"/>
      <c r="AC23" s="1"/>
      <c r="AD23" s="1"/>
      <c r="AE23" s="1"/>
      <c r="AF23" s="1"/>
      <c r="AG23" s="1"/>
      <c r="AH23" s="1"/>
      <c r="AI23" s="1"/>
      <c r="AJ23" s="1"/>
      <c r="AK23" s="1"/>
      <c r="AL23" s="1"/>
    </row>
    <row r="24" spans="1:38" x14ac:dyDescent="0.25">
      <c r="A24" s="1"/>
      <c r="B24" s="200"/>
      <c r="C24" s="362" t="s">
        <v>13</v>
      </c>
      <c r="D24" s="363"/>
      <c r="E24" s="2">
        <v>0</v>
      </c>
      <c r="F24" s="2">
        <v>0</v>
      </c>
      <c r="G24" s="2">
        <v>0</v>
      </c>
      <c r="H24" s="2">
        <v>0</v>
      </c>
      <c r="I24" s="23">
        <f t="shared" si="0"/>
        <v>0</v>
      </c>
      <c r="J24" s="200"/>
      <c r="K24" s="362" t="s">
        <v>13</v>
      </c>
      <c r="L24" s="363"/>
      <c r="M24" s="23"/>
      <c r="N24" s="23"/>
      <c r="O24" s="23">
        <f t="shared" si="1"/>
        <v>0</v>
      </c>
      <c r="P24" s="200"/>
      <c r="Q24" s="1"/>
      <c r="R24" s="1"/>
      <c r="S24" s="1"/>
      <c r="T24" s="1"/>
      <c r="U24" s="1"/>
      <c r="V24" s="1"/>
      <c r="W24" s="1"/>
      <c r="X24" s="1"/>
      <c r="Y24" s="1"/>
      <c r="Z24" s="1"/>
      <c r="AA24" s="1"/>
      <c r="AB24" s="1"/>
      <c r="AC24" s="1"/>
      <c r="AD24" s="1"/>
      <c r="AE24" s="1"/>
      <c r="AF24" s="1"/>
      <c r="AG24" s="1"/>
      <c r="AH24" s="1"/>
      <c r="AI24" s="1"/>
      <c r="AJ24" s="1"/>
      <c r="AK24" s="1"/>
      <c r="AL24" s="1"/>
    </row>
    <row r="25" spans="1:38" x14ac:dyDescent="0.25">
      <c r="A25" s="1"/>
      <c r="B25" s="200"/>
      <c r="C25" s="364" t="str">
        <f>+'2-FSN Entry and Summary'!$U$15</f>
        <v>My 1</v>
      </c>
      <c r="D25" s="364"/>
      <c r="E25" s="2">
        <v>0</v>
      </c>
      <c r="F25" s="2">
        <v>0</v>
      </c>
      <c r="G25" s="2">
        <v>0</v>
      </c>
      <c r="H25" s="2">
        <v>0</v>
      </c>
      <c r="I25" s="23">
        <f t="shared" si="0"/>
        <v>0</v>
      </c>
      <c r="J25" s="200"/>
      <c r="K25" s="362" t="str">
        <f>IF(C25=0," ",C25)</f>
        <v>My 1</v>
      </c>
      <c r="L25" s="363"/>
      <c r="M25" s="23"/>
      <c r="N25" s="23"/>
      <c r="O25" s="23">
        <f t="shared" si="1"/>
        <v>0</v>
      </c>
      <c r="P25" s="200"/>
      <c r="Q25" s="1"/>
      <c r="R25" s="1"/>
      <c r="S25" s="1"/>
      <c r="T25" s="1"/>
      <c r="U25" s="1"/>
      <c r="V25" s="1"/>
      <c r="W25" s="1"/>
      <c r="X25" s="1"/>
      <c r="Y25" s="1"/>
      <c r="Z25" s="1"/>
      <c r="AA25" s="1"/>
      <c r="AB25" s="1"/>
      <c r="AC25" s="1"/>
      <c r="AD25" s="1"/>
      <c r="AE25" s="1"/>
      <c r="AF25" s="1"/>
      <c r="AG25" s="1"/>
      <c r="AH25" s="1"/>
      <c r="AI25" s="1"/>
      <c r="AJ25" s="1"/>
      <c r="AK25" s="1"/>
      <c r="AL25" s="1"/>
    </row>
    <row r="26" spans="1:38" x14ac:dyDescent="0.25">
      <c r="A26" s="1"/>
      <c r="B26" s="200"/>
      <c r="C26" s="364" t="str">
        <f>+'2-FSN Entry and Summary'!$V$15</f>
        <v>My 2</v>
      </c>
      <c r="D26" s="364"/>
      <c r="E26" s="2">
        <v>0</v>
      </c>
      <c r="F26" s="2">
        <v>0</v>
      </c>
      <c r="G26" s="2">
        <v>0</v>
      </c>
      <c r="H26" s="2">
        <v>0</v>
      </c>
      <c r="I26" s="23">
        <f t="shared" si="0"/>
        <v>0</v>
      </c>
      <c r="J26" s="200"/>
      <c r="K26" s="362" t="str">
        <f>IF(C26=0," ",C26)</f>
        <v>My 2</v>
      </c>
      <c r="L26" s="363"/>
      <c r="M26" s="23"/>
      <c r="N26" s="23"/>
      <c r="O26" s="23">
        <f t="shared" si="1"/>
        <v>0</v>
      </c>
      <c r="P26" s="200"/>
      <c r="Q26" s="1"/>
      <c r="R26" s="1"/>
      <c r="S26" s="1"/>
      <c r="T26" s="1"/>
      <c r="U26" s="1"/>
      <c r="V26" s="1"/>
      <c r="W26" s="1"/>
      <c r="X26" s="1"/>
      <c r="Y26" s="1"/>
      <c r="Z26" s="1"/>
      <c r="AA26" s="1"/>
      <c r="AB26" s="1"/>
      <c r="AC26" s="1"/>
      <c r="AD26" s="1"/>
      <c r="AE26" s="1"/>
      <c r="AF26" s="1"/>
      <c r="AG26" s="1"/>
      <c r="AH26" s="1"/>
      <c r="AI26" s="1"/>
      <c r="AJ26" s="1"/>
      <c r="AK26" s="1"/>
      <c r="AL26" s="1"/>
    </row>
    <row r="27" spans="1:38" x14ac:dyDescent="0.25">
      <c r="A27" s="1"/>
      <c r="B27" s="200"/>
      <c r="C27" s="362" t="s">
        <v>7</v>
      </c>
      <c r="D27" s="363"/>
      <c r="E27" s="2">
        <v>0</v>
      </c>
      <c r="F27" s="2">
        <v>0</v>
      </c>
      <c r="G27" s="2">
        <v>0</v>
      </c>
      <c r="H27" s="2">
        <v>0</v>
      </c>
      <c r="I27" s="23">
        <f>AVERAGE(E27:H27)</f>
        <v>0</v>
      </c>
      <c r="J27" s="200"/>
      <c r="K27" s="29" t="s">
        <v>21</v>
      </c>
      <c r="L27" s="30"/>
      <c r="M27" s="23">
        <f>+E14-M16</f>
        <v>0</v>
      </c>
      <c r="N27" s="23">
        <f>+E14-N16</f>
        <v>0</v>
      </c>
      <c r="O27" s="23">
        <v>0</v>
      </c>
      <c r="P27" s="200"/>
      <c r="Q27" s="1"/>
      <c r="R27" s="1"/>
      <c r="S27" s="1"/>
      <c r="T27" s="1"/>
      <c r="U27" s="1"/>
      <c r="V27" s="1"/>
      <c r="W27" s="1"/>
      <c r="X27" s="1"/>
      <c r="Y27" s="1"/>
      <c r="Z27" s="1"/>
      <c r="AA27" s="1"/>
      <c r="AB27" s="1"/>
      <c r="AC27" s="1"/>
      <c r="AD27" s="1"/>
      <c r="AE27" s="1"/>
      <c r="AF27" s="1"/>
      <c r="AG27" s="1"/>
      <c r="AH27" s="1"/>
      <c r="AI27" s="1"/>
      <c r="AJ27" s="1"/>
      <c r="AK27" s="1"/>
      <c r="AL27" s="1"/>
    </row>
    <row r="28" spans="1:38" x14ac:dyDescent="0.25">
      <c r="A28" s="1"/>
      <c r="B28" s="200"/>
      <c r="C28" s="22" t="s">
        <v>16</v>
      </c>
      <c r="D28" s="22"/>
      <c r="E28" s="25">
        <f>SUM(E17:E27)</f>
        <v>0</v>
      </c>
      <c r="F28" s="25">
        <f>SUM(F17:F27)</f>
        <v>0</v>
      </c>
      <c r="G28" s="25">
        <f>SUM(G17:G27)</f>
        <v>0</v>
      </c>
      <c r="H28" s="25">
        <f>SUM(H17:H27)</f>
        <v>0</v>
      </c>
      <c r="I28" s="24">
        <f>IF(SUM(I17:I27)=0,0.00000000001,SUM(I17:I27))</f>
        <v>9.9999999999999994E-12</v>
      </c>
      <c r="J28" s="200"/>
      <c r="K28" s="365" t="s">
        <v>23</v>
      </c>
      <c r="L28" s="365"/>
      <c r="M28" s="24">
        <f>SUM(M16:M27)</f>
        <v>0</v>
      </c>
      <c r="N28" s="24">
        <f>SUM(N16:N27)</f>
        <v>0</v>
      </c>
      <c r="O28" s="24">
        <f>SUM(O16:O27)</f>
        <v>0</v>
      </c>
      <c r="P28" s="200"/>
      <c r="Q28" s="1"/>
      <c r="R28" s="1"/>
      <c r="S28" s="1"/>
      <c r="T28" s="1"/>
      <c r="U28" s="1"/>
      <c r="V28" s="1"/>
      <c r="W28" s="1"/>
      <c r="X28" s="1"/>
      <c r="Y28" s="1"/>
      <c r="Z28" s="1"/>
      <c r="AA28" s="1"/>
      <c r="AB28" s="1"/>
      <c r="AC28" s="1"/>
      <c r="AD28" s="1"/>
      <c r="AE28" s="1"/>
      <c r="AF28" s="1"/>
      <c r="AG28" s="1"/>
      <c r="AH28" s="1"/>
      <c r="AI28" s="1"/>
      <c r="AJ28" s="1"/>
      <c r="AK28" s="1"/>
      <c r="AL28" s="1"/>
    </row>
    <row r="29" spans="1:38" x14ac:dyDescent="0.25">
      <c r="A29" s="1"/>
      <c r="B29" s="366" t="str">
        <f>IF('2-FSN Entry and Summary'!B17&gt;0,"*Continue to next FSN*","*No further FSN available*")</f>
        <v>*No further FSN available*</v>
      </c>
      <c r="C29" s="366"/>
      <c r="D29" s="366"/>
      <c r="E29" s="366"/>
      <c r="F29" s="366"/>
      <c r="G29" s="366"/>
      <c r="H29" s="366"/>
      <c r="I29" s="366"/>
      <c r="J29" s="366"/>
      <c r="K29" s="366"/>
      <c r="L29" s="366"/>
      <c r="M29" s="366"/>
      <c r="N29" s="366"/>
      <c r="O29" s="366"/>
      <c r="P29" s="366"/>
      <c r="Q29" s="1"/>
      <c r="R29" s="1"/>
      <c r="S29" s="1"/>
      <c r="T29" s="1"/>
      <c r="U29" s="1"/>
      <c r="V29" s="1"/>
      <c r="W29" s="1"/>
      <c r="X29" s="1"/>
      <c r="Y29" s="1"/>
      <c r="Z29" s="1"/>
      <c r="AA29" s="1"/>
      <c r="AB29" s="1"/>
      <c r="AC29" s="1"/>
      <c r="AD29" s="1"/>
      <c r="AE29" s="1"/>
      <c r="AF29" s="1"/>
      <c r="AG29" s="1"/>
      <c r="AH29" s="1"/>
      <c r="AI29" s="1"/>
      <c r="AJ29" s="1"/>
      <c r="AK29" s="1"/>
      <c r="AL29" s="1"/>
    </row>
    <row r="30" spans="1:38" x14ac:dyDescent="0.25">
      <c r="A30" s="1"/>
      <c r="B30" s="366"/>
      <c r="C30" s="366"/>
      <c r="D30" s="366"/>
      <c r="E30" s="366"/>
      <c r="F30" s="366"/>
      <c r="G30" s="366"/>
      <c r="H30" s="366"/>
      <c r="I30" s="366"/>
      <c r="J30" s="366"/>
      <c r="K30" s="366"/>
      <c r="L30" s="366"/>
      <c r="M30" s="366"/>
      <c r="N30" s="366"/>
      <c r="O30" s="366"/>
      <c r="P30" s="366"/>
      <c r="Q30" s="1"/>
      <c r="R30" s="1"/>
      <c r="S30" s="1"/>
      <c r="T30" s="1"/>
      <c r="U30" s="1"/>
      <c r="V30" s="1"/>
      <c r="W30" s="1"/>
      <c r="X30" s="1"/>
      <c r="Y30" s="1"/>
      <c r="Z30" s="1"/>
      <c r="AA30" s="1"/>
      <c r="AB30" s="1"/>
      <c r="AC30" s="1"/>
      <c r="AD30" s="1"/>
      <c r="AE30" s="1"/>
      <c r="AF30" s="1"/>
      <c r="AG30" s="1"/>
      <c r="AH30" s="1"/>
      <c r="AI30" s="1"/>
      <c r="AJ30" s="1"/>
      <c r="AK30" s="1"/>
      <c r="AL30" s="1"/>
    </row>
    <row r="31" spans="1:38" x14ac:dyDescent="0.25">
      <c r="A31" s="1"/>
      <c r="B31" s="200"/>
      <c r="C31" s="13" t="s">
        <v>1</v>
      </c>
      <c r="D31" s="14"/>
      <c r="E31" s="33">
        <f>+'2-FSN Entry and Summary'!B17</f>
        <v>0</v>
      </c>
      <c r="F31" s="14"/>
      <c r="G31" s="14" t="s">
        <v>15</v>
      </c>
      <c r="H31" s="31">
        <f>+'2-FSN Entry and Summary'!D17</f>
        <v>0</v>
      </c>
      <c r="I31" s="17" t="s">
        <v>3</v>
      </c>
      <c r="J31" s="200"/>
      <c r="K31" s="367" t="s">
        <v>17</v>
      </c>
      <c r="L31" s="368"/>
      <c r="M31" s="368"/>
      <c r="N31" s="368"/>
      <c r="O31" s="369"/>
      <c r="P31" s="200"/>
      <c r="Q31" s="1"/>
      <c r="R31" s="1"/>
      <c r="S31" s="1"/>
      <c r="T31" s="1"/>
      <c r="U31" s="1"/>
      <c r="V31" s="1"/>
      <c r="W31" s="1"/>
      <c r="X31" s="1"/>
      <c r="Y31" s="1"/>
      <c r="Z31" s="1"/>
      <c r="AA31" s="1"/>
      <c r="AB31" s="1"/>
      <c r="AC31" s="1"/>
      <c r="AD31" s="1"/>
      <c r="AE31" s="1"/>
      <c r="AF31" s="1"/>
      <c r="AG31" s="1"/>
      <c r="AH31" s="1"/>
      <c r="AI31" s="1"/>
      <c r="AJ31" s="1"/>
      <c r="AK31" s="1"/>
      <c r="AL31" s="1"/>
    </row>
    <row r="32" spans="1:38" x14ac:dyDescent="0.25">
      <c r="A32" s="1"/>
      <c r="B32" s="200"/>
      <c r="C32" s="15" t="s">
        <v>2</v>
      </c>
      <c r="D32" s="16"/>
      <c r="E32" s="31">
        <f>+'2-FSN Entry and Summary'!C17</f>
        <v>0</v>
      </c>
      <c r="F32" s="16" t="s">
        <v>3</v>
      </c>
      <c r="G32" s="16"/>
      <c r="H32" s="16"/>
      <c r="I32" s="18"/>
      <c r="J32" s="200"/>
      <c r="K32" s="22" t="s">
        <v>22</v>
      </c>
      <c r="L32" s="22">
        <f>+E31</f>
        <v>0</v>
      </c>
      <c r="M32" s="367" t="s">
        <v>20</v>
      </c>
      <c r="N32" s="368"/>
      <c r="O32" s="369"/>
      <c r="P32" s="200"/>
      <c r="Q32" s="1"/>
      <c r="R32" s="1"/>
      <c r="S32" s="1"/>
      <c r="T32" s="1"/>
      <c r="U32" s="1"/>
      <c r="V32" s="1"/>
      <c r="W32" s="1"/>
      <c r="X32" s="1"/>
      <c r="Y32" s="1"/>
      <c r="Z32" s="1"/>
      <c r="AA32" s="1"/>
      <c r="AB32" s="1"/>
      <c r="AC32" s="1"/>
      <c r="AD32" s="1"/>
      <c r="AE32" s="1"/>
      <c r="AF32" s="1"/>
      <c r="AG32" s="1"/>
      <c r="AH32" s="1"/>
      <c r="AI32" s="1"/>
      <c r="AJ32" s="1"/>
      <c r="AK32" s="1"/>
      <c r="AL32" s="1"/>
    </row>
    <row r="33" spans="1:38" x14ac:dyDescent="0.25">
      <c r="A33" s="1"/>
      <c r="B33" s="200"/>
      <c r="C33" s="367" t="s">
        <v>4</v>
      </c>
      <c r="D33" s="368"/>
      <c r="E33" s="368"/>
      <c r="F33" s="368"/>
      <c r="G33" s="368"/>
      <c r="H33" s="368"/>
      <c r="I33" s="369"/>
      <c r="J33" s="200"/>
      <c r="K33" s="370" t="s">
        <v>18</v>
      </c>
      <c r="L33" s="371"/>
      <c r="M33" s="26" t="s">
        <v>28</v>
      </c>
      <c r="N33" s="26" t="s">
        <v>29</v>
      </c>
      <c r="O33" s="26">
        <v>2</v>
      </c>
      <c r="P33" s="200"/>
      <c r="Q33" s="1"/>
      <c r="R33" s="1"/>
      <c r="S33" s="1"/>
      <c r="T33" s="1"/>
      <c r="U33" s="1"/>
      <c r="V33" s="1"/>
      <c r="W33" s="1"/>
      <c r="X33" s="1"/>
      <c r="Y33" s="1"/>
      <c r="Z33" s="1"/>
      <c r="AA33" s="1"/>
      <c r="AB33" s="1"/>
      <c r="AC33" s="1"/>
      <c r="AD33" s="1"/>
      <c r="AE33" s="1"/>
      <c r="AF33" s="1"/>
      <c r="AG33" s="1"/>
      <c r="AH33" s="1"/>
      <c r="AI33" s="1"/>
      <c r="AJ33" s="1"/>
      <c r="AK33" s="1"/>
      <c r="AL33" s="1"/>
    </row>
    <row r="34" spans="1:38" x14ac:dyDescent="0.25">
      <c r="A34" s="1"/>
      <c r="B34" s="200"/>
      <c r="C34" s="19" t="s">
        <v>6</v>
      </c>
      <c r="D34" s="19"/>
      <c r="E34" s="19">
        <v>2009</v>
      </c>
      <c r="F34" s="19">
        <v>2010</v>
      </c>
      <c r="G34" s="19">
        <v>2011</v>
      </c>
      <c r="H34" s="19">
        <v>2012</v>
      </c>
      <c r="I34" s="20" t="s">
        <v>5</v>
      </c>
      <c r="J34" s="200"/>
      <c r="K34" s="21" t="s">
        <v>19</v>
      </c>
      <c r="L34" s="21"/>
      <c r="M34" s="23">
        <f>+E32*0.8</f>
        <v>0</v>
      </c>
      <c r="N34" s="23">
        <f>MIN(I45,E32)</f>
        <v>0</v>
      </c>
      <c r="O34" s="23">
        <f>+I45/I46*E32</f>
        <v>0</v>
      </c>
      <c r="P34" s="200"/>
      <c r="Q34" s="1"/>
      <c r="R34" s="1"/>
      <c r="S34" s="1"/>
      <c r="T34" s="1"/>
      <c r="U34" s="1"/>
      <c r="V34" s="1"/>
      <c r="W34" s="1"/>
      <c r="X34" s="1"/>
      <c r="Y34" s="1"/>
      <c r="Z34" s="1"/>
      <c r="AA34" s="1"/>
      <c r="AB34" s="1"/>
      <c r="AC34" s="1"/>
      <c r="AD34" s="1"/>
      <c r="AE34" s="1"/>
      <c r="AF34" s="1"/>
      <c r="AG34" s="1"/>
      <c r="AH34" s="1"/>
      <c r="AI34" s="1"/>
      <c r="AJ34" s="1"/>
      <c r="AK34" s="1"/>
      <c r="AL34" s="1"/>
    </row>
    <row r="35" spans="1:38" x14ac:dyDescent="0.25">
      <c r="A35" s="1"/>
      <c r="B35" s="200"/>
      <c r="C35" s="372" t="s">
        <v>9</v>
      </c>
      <c r="D35" s="372"/>
      <c r="E35" s="2">
        <v>0</v>
      </c>
      <c r="F35" s="2">
        <v>0</v>
      </c>
      <c r="G35" s="2">
        <v>0</v>
      </c>
      <c r="H35" s="2">
        <v>0</v>
      </c>
      <c r="I35" s="23">
        <f>AVERAGE(E35:H35)</f>
        <v>0</v>
      </c>
      <c r="J35" s="200"/>
      <c r="K35" s="362" t="s">
        <v>9</v>
      </c>
      <c r="L35" s="363"/>
      <c r="M35" s="23"/>
      <c r="N35" s="23"/>
      <c r="O35" s="23">
        <f>+I35/$I$46*$E$32</f>
        <v>0</v>
      </c>
      <c r="P35" s="200"/>
      <c r="Q35" s="1"/>
      <c r="R35" s="1"/>
      <c r="S35" s="1"/>
      <c r="T35" s="1"/>
      <c r="U35" s="1"/>
      <c r="V35" s="1"/>
      <c r="W35" s="1"/>
      <c r="X35" s="1"/>
      <c r="Y35" s="1"/>
      <c r="Z35" s="1"/>
      <c r="AA35" s="1"/>
      <c r="AB35" s="1"/>
      <c r="AC35" s="1"/>
      <c r="AD35" s="1"/>
      <c r="AE35" s="1"/>
      <c r="AF35" s="1"/>
      <c r="AG35" s="1"/>
      <c r="AH35" s="1"/>
      <c r="AI35" s="1"/>
      <c r="AJ35" s="1"/>
      <c r="AK35" s="1"/>
      <c r="AL35" s="1"/>
    </row>
    <row r="36" spans="1:38" x14ac:dyDescent="0.25">
      <c r="A36" s="1"/>
      <c r="B36" s="200"/>
      <c r="C36" s="362" t="s">
        <v>8</v>
      </c>
      <c r="D36" s="363"/>
      <c r="E36" s="2">
        <v>0</v>
      </c>
      <c r="F36" s="2">
        <v>0</v>
      </c>
      <c r="G36" s="2">
        <v>0</v>
      </c>
      <c r="H36" s="2">
        <v>0</v>
      </c>
      <c r="I36" s="23">
        <f t="shared" ref="I36:I44" si="2">AVERAGE(E36:H36)</f>
        <v>0</v>
      </c>
      <c r="J36" s="200"/>
      <c r="K36" s="27" t="s">
        <v>8</v>
      </c>
      <c r="L36" s="28"/>
      <c r="M36" s="23"/>
      <c r="N36" s="23"/>
      <c r="O36" s="23">
        <f t="shared" ref="O36:O44" si="3">+I36/$I$46*$E$32</f>
        <v>0</v>
      </c>
      <c r="P36" s="200"/>
      <c r="Q36" s="1"/>
      <c r="R36" s="1"/>
      <c r="S36" s="1"/>
      <c r="T36" s="1"/>
      <c r="U36" s="1"/>
      <c r="V36" s="1"/>
      <c r="W36" s="1"/>
      <c r="X36" s="1"/>
      <c r="Y36" s="1"/>
      <c r="Z36" s="1"/>
      <c r="AA36" s="1"/>
      <c r="AB36" s="1"/>
      <c r="AC36" s="1"/>
      <c r="AD36" s="1"/>
      <c r="AE36" s="1"/>
      <c r="AF36" s="1"/>
      <c r="AG36" s="1"/>
      <c r="AH36" s="1"/>
      <c r="AI36" s="1"/>
      <c r="AJ36" s="1"/>
      <c r="AK36" s="1"/>
      <c r="AL36" s="1"/>
    </row>
    <row r="37" spans="1:38" x14ac:dyDescent="0.25">
      <c r="A37" s="1"/>
      <c r="B37" s="200"/>
      <c r="C37" s="21" t="s">
        <v>14</v>
      </c>
      <c r="D37" s="21"/>
      <c r="E37" s="2">
        <v>0</v>
      </c>
      <c r="F37" s="2">
        <v>0</v>
      </c>
      <c r="G37" s="2">
        <v>0</v>
      </c>
      <c r="H37" s="2">
        <v>0</v>
      </c>
      <c r="I37" s="23">
        <f t="shared" si="2"/>
        <v>0</v>
      </c>
      <c r="J37" s="200"/>
      <c r="K37" s="21" t="s">
        <v>14</v>
      </c>
      <c r="L37" s="21"/>
      <c r="M37" s="23"/>
      <c r="N37" s="23"/>
      <c r="O37" s="23">
        <f t="shared" si="3"/>
        <v>0</v>
      </c>
      <c r="P37" s="200"/>
      <c r="Q37" s="1"/>
      <c r="R37" s="1"/>
      <c r="S37" s="1"/>
      <c r="T37" s="1"/>
      <c r="U37" s="1"/>
      <c r="V37" s="1"/>
      <c r="W37" s="1"/>
      <c r="X37" s="1"/>
      <c r="Y37" s="1"/>
      <c r="Z37" s="1"/>
      <c r="AA37" s="1"/>
      <c r="AB37" s="1"/>
      <c r="AC37" s="1"/>
      <c r="AD37" s="1"/>
      <c r="AE37" s="1"/>
      <c r="AF37" s="1"/>
      <c r="AG37" s="1"/>
      <c r="AH37" s="1"/>
      <c r="AI37" s="1"/>
      <c r="AJ37" s="1"/>
      <c r="AK37" s="1"/>
      <c r="AL37" s="1"/>
    </row>
    <row r="38" spans="1:38" x14ac:dyDescent="0.25">
      <c r="A38" s="1"/>
      <c r="B38" s="200"/>
      <c r="C38" s="362" t="s">
        <v>10</v>
      </c>
      <c r="D38" s="363"/>
      <c r="E38" s="2">
        <v>0</v>
      </c>
      <c r="F38" s="2">
        <v>0</v>
      </c>
      <c r="G38" s="2">
        <v>0</v>
      </c>
      <c r="H38" s="2">
        <v>0</v>
      </c>
      <c r="I38" s="23">
        <f t="shared" si="2"/>
        <v>0</v>
      </c>
      <c r="J38" s="200"/>
      <c r="K38" s="27" t="s">
        <v>10</v>
      </c>
      <c r="L38" s="28"/>
      <c r="M38" s="23"/>
      <c r="N38" s="23"/>
      <c r="O38" s="23">
        <f t="shared" si="3"/>
        <v>0</v>
      </c>
      <c r="P38" s="200"/>
      <c r="Q38" s="1"/>
      <c r="R38" s="1"/>
      <c r="S38" s="1"/>
      <c r="T38" s="1"/>
      <c r="U38" s="1"/>
      <c r="V38" s="1"/>
      <c r="W38" s="1"/>
      <c r="X38" s="1"/>
      <c r="Y38" s="1"/>
      <c r="Z38" s="1"/>
      <c r="AA38" s="1"/>
      <c r="AB38" s="1"/>
      <c r="AC38" s="1"/>
      <c r="AD38" s="1"/>
      <c r="AE38" s="1"/>
      <c r="AF38" s="1"/>
      <c r="AG38" s="1"/>
      <c r="AH38" s="1"/>
      <c r="AI38" s="1"/>
      <c r="AJ38" s="1"/>
      <c r="AK38" s="1"/>
      <c r="AL38" s="1"/>
    </row>
    <row r="39" spans="1:38" x14ac:dyDescent="0.25">
      <c r="A39" s="1"/>
      <c r="B39" s="200"/>
      <c r="C39" s="362" t="s">
        <v>11</v>
      </c>
      <c r="D39" s="363"/>
      <c r="E39" s="2">
        <v>0</v>
      </c>
      <c r="F39" s="2">
        <v>0</v>
      </c>
      <c r="G39" s="2">
        <v>0</v>
      </c>
      <c r="H39" s="2">
        <v>0</v>
      </c>
      <c r="I39" s="23">
        <f t="shared" si="2"/>
        <v>0</v>
      </c>
      <c r="J39" s="200"/>
      <c r="K39" s="27" t="s">
        <v>11</v>
      </c>
      <c r="L39" s="28"/>
      <c r="M39" s="23"/>
      <c r="N39" s="23"/>
      <c r="O39" s="23">
        <f t="shared" si="3"/>
        <v>0</v>
      </c>
      <c r="P39" s="200"/>
      <c r="Q39" s="1"/>
      <c r="R39" s="1"/>
      <c r="S39" s="1"/>
      <c r="T39" s="1"/>
      <c r="U39" s="1"/>
      <c r="V39" s="1"/>
      <c r="W39" s="1"/>
      <c r="X39" s="1"/>
      <c r="Y39" s="1"/>
      <c r="Z39" s="1"/>
      <c r="AA39" s="1"/>
      <c r="AB39" s="1"/>
      <c r="AC39" s="1"/>
      <c r="AD39" s="1"/>
      <c r="AE39" s="1"/>
      <c r="AF39" s="1"/>
      <c r="AG39" s="1"/>
      <c r="AH39" s="1"/>
      <c r="AI39" s="1"/>
      <c r="AJ39" s="1"/>
      <c r="AK39" s="1"/>
      <c r="AL39" s="1"/>
    </row>
    <row r="40" spans="1:38" x14ac:dyDescent="0.25">
      <c r="A40" s="1"/>
      <c r="B40" s="200"/>
      <c r="C40" s="362" t="s">
        <v>12</v>
      </c>
      <c r="D40" s="363"/>
      <c r="E40" s="2">
        <v>0</v>
      </c>
      <c r="F40" s="2">
        <v>0</v>
      </c>
      <c r="G40" s="2">
        <v>0</v>
      </c>
      <c r="H40" s="2">
        <v>0</v>
      </c>
      <c r="I40" s="23">
        <f t="shared" si="2"/>
        <v>0</v>
      </c>
      <c r="J40" s="200"/>
      <c r="K40" s="27" t="s">
        <v>12</v>
      </c>
      <c r="L40" s="28"/>
      <c r="M40" s="23"/>
      <c r="N40" s="23"/>
      <c r="O40" s="23">
        <f t="shared" si="3"/>
        <v>0</v>
      </c>
      <c r="P40" s="200"/>
      <c r="Q40" s="1"/>
      <c r="R40" s="1"/>
      <c r="S40" s="1"/>
      <c r="T40" s="1"/>
      <c r="U40" s="1"/>
      <c r="V40" s="1"/>
      <c r="W40" s="1"/>
      <c r="X40" s="1"/>
      <c r="Y40" s="1"/>
      <c r="Z40" s="1"/>
      <c r="AA40" s="1"/>
      <c r="AB40" s="1"/>
      <c r="AC40" s="1"/>
      <c r="AD40" s="1"/>
      <c r="AE40" s="1"/>
      <c r="AF40" s="1"/>
      <c r="AG40" s="1"/>
      <c r="AH40" s="1"/>
      <c r="AI40" s="1"/>
      <c r="AJ40" s="1"/>
      <c r="AK40" s="1"/>
      <c r="AL40" s="1"/>
    </row>
    <row r="41" spans="1:38" x14ac:dyDescent="0.25">
      <c r="A41" s="1"/>
      <c r="B41" s="200"/>
      <c r="C41" s="362" t="s">
        <v>31</v>
      </c>
      <c r="D41" s="363"/>
      <c r="E41" s="2">
        <v>0</v>
      </c>
      <c r="F41" s="2">
        <v>0</v>
      </c>
      <c r="G41" s="2">
        <v>0</v>
      </c>
      <c r="H41" s="2">
        <v>0</v>
      </c>
      <c r="I41" s="23">
        <f t="shared" si="2"/>
        <v>0</v>
      </c>
      <c r="J41" s="200"/>
      <c r="K41" s="27" t="s">
        <v>31</v>
      </c>
      <c r="L41" s="28"/>
      <c r="M41" s="23"/>
      <c r="N41" s="23"/>
      <c r="O41" s="23">
        <f t="shared" si="3"/>
        <v>0</v>
      </c>
      <c r="P41" s="200"/>
      <c r="Q41" s="1"/>
      <c r="R41" s="1"/>
      <c r="S41" s="1"/>
      <c r="T41" s="1"/>
      <c r="U41" s="1"/>
      <c r="V41" s="1"/>
      <c r="W41" s="1"/>
      <c r="X41" s="1"/>
      <c r="Y41" s="1"/>
      <c r="Z41" s="1"/>
      <c r="AA41" s="1"/>
      <c r="AB41" s="1"/>
      <c r="AC41" s="1"/>
      <c r="AD41" s="1"/>
      <c r="AE41" s="1"/>
      <c r="AF41" s="1"/>
      <c r="AG41" s="1"/>
      <c r="AH41" s="1"/>
      <c r="AI41" s="1"/>
      <c r="AJ41" s="1"/>
      <c r="AK41" s="1"/>
      <c r="AL41" s="1"/>
    </row>
    <row r="42" spans="1:38" x14ac:dyDescent="0.25">
      <c r="A42" s="1"/>
      <c r="B42" s="200"/>
      <c r="C42" s="362" t="s">
        <v>13</v>
      </c>
      <c r="D42" s="363"/>
      <c r="E42" s="2">
        <v>0</v>
      </c>
      <c r="F42" s="2">
        <v>0</v>
      </c>
      <c r="G42" s="2">
        <v>0</v>
      </c>
      <c r="H42" s="2">
        <v>0</v>
      </c>
      <c r="I42" s="23">
        <f t="shared" si="2"/>
        <v>0</v>
      </c>
      <c r="J42" s="200"/>
      <c r="K42" s="362" t="s">
        <v>13</v>
      </c>
      <c r="L42" s="363"/>
      <c r="M42" s="23"/>
      <c r="N42" s="23"/>
      <c r="O42" s="23">
        <f t="shared" si="3"/>
        <v>0</v>
      </c>
      <c r="P42" s="200"/>
      <c r="Q42" s="1"/>
      <c r="R42" s="1"/>
      <c r="S42" s="1"/>
      <c r="T42" s="1"/>
      <c r="U42" s="1"/>
      <c r="V42" s="1"/>
      <c r="W42" s="1"/>
      <c r="X42" s="1"/>
      <c r="Y42" s="1"/>
      <c r="Z42" s="1"/>
      <c r="AA42" s="1"/>
      <c r="AB42" s="1"/>
      <c r="AC42" s="1"/>
      <c r="AD42" s="1"/>
      <c r="AE42" s="1"/>
      <c r="AF42" s="1"/>
      <c r="AG42" s="1"/>
      <c r="AH42" s="1"/>
      <c r="AI42" s="1"/>
      <c r="AJ42" s="1"/>
      <c r="AK42" s="1"/>
      <c r="AL42" s="1"/>
    </row>
    <row r="43" spans="1:38" x14ac:dyDescent="0.25">
      <c r="A43" s="1"/>
      <c r="B43" s="200"/>
      <c r="C43" s="364" t="str">
        <f>+'2-FSN Entry and Summary'!$U$15</f>
        <v>My 1</v>
      </c>
      <c r="D43" s="364"/>
      <c r="E43" s="2">
        <v>0</v>
      </c>
      <c r="F43" s="2">
        <v>0</v>
      </c>
      <c r="G43" s="2">
        <v>0</v>
      </c>
      <c r="H43" s="2">
        <v>0</v>
      </c>
      <c r="I43" s="23">
        <f t="shared" si="2"/>
        <v>0</v>
      </c>
      <c r="J43" s="200"/>
      <c r="K43" s="362" t="str">
        <f>IF(C43=0," ",C43)</f>
        <v>My 1</v>
      </c>
      <c r="L43" s="363"/>
      <c r="M43" s="23"/>
      <c r="N43" s="23"/>
      <c r="O43" s="23">
        <f t="shared" si="3"/>
        <v>0</v>
      </c>
      <c r="P43" s="200"/>
      <c r="Q43" s="1"/>
      <c r="R43" s="1"/>
      <c r="S43" s="1"/>
      <c r="T43" s="1"/>
      <c r="U43" s="1"/>
      <c r="V43" s="1"/>
      <c r="W43" s="1"/>
      <c r="X43" s="1"/>
      <c r="Y43" s="1"/>
      <c r="Z43" s="1"/>
      <c r="AA43" s="1"/>
      <c r="AB43" s="1"/>
      <c r="AC43" s="1"/>
      <c r="AD43" s="1"/>
      <c r="AE43" s="1"/>
      <c r="AF43" s="1"/>
      <c r="AG43" s="1"/>
      <c r="AH43" s="1"/>
      <c r="AI43" s="1"/>
      <c r="AJ43" s="1"/>
      <c r="AK43" s="1"/>
      <c r="AL43" s="1"/>
    </row>
    <row r="44" spans="1:38" x14ac:dyDescent="0.25">
      <c r="A44" s="1"/>
      <c r="B44" s="200"/>
      <c r="C44" s="364" t="str">
        <f>+'2-FSN Entry and Summary'!$V$15</f>
        <v>My 2</v>
      </c>
      <c r="D44" s="364"/>
      <c r="E44" s="2">
        <v>0</v>
      </c>
      <c r="F44" s="2">
        <v>0</v>
      </c>
      <c r="G44" s="2">
        <v>0</v>
      </c>
      <c r="H44" s="2">
        <v>0</v>
      </c>
      <c r="I44" s="23">
        <f t="shared" si="2"/>
        <v>0</v>
      </c>
      <c r="J44" s="200"/>
      <c r="K44" s="362" t="str">
        <f>IF(C44=0," ",C44)</f>
        <v>My 2</v>
      </c>
      <c r="L44" s="363"/>
      <c r="M44" s="23"/>
      <c r="N44" s="23"/>
      <c r="O44" s="23">
        <f t="shared" si="3"/>
        <v>0</v>
      </c>
      <c r="P44" s="200"/>
      <c r="Q44" s="1"/>
      <c r="R44" s="1"/>
      <c r="S44" s="1"/>
      <c r="T44" s="1"/>
      <c r="U44" s="1"/>
      <c r="V44" s="1"/>
      <c r="W44" s="1"/>
      <c r="X44" s="1"/>
      <c r="Y44" s="1"/>
      <c r="Z44" s="1"/>
      <c r="AA44" s="1"/>
      <c r="AB44" s="1"/>
      <c r="AC44" s="1"/>
      <c r="AD44" s="1"/>
      <c r="AE44" s="1"/>
      <c r="AF44" s="1"/>
      <c r="AG44" s="1"/>
      <c r="AH44" s="1"/>
      <c r="AI44" s="1"/>
      <c r="AJ44" s="1"/>
      <c r="AK44" s="1"/>
      <c r="AL44" s="1"/>
    </row>
    <row r="45" spans="1:38" x14ac:dyDescent="0.25">
      <c r="A45" s="1"/>
      <c r="B45" s="200"/>
      <c r="C45" s="362" t="s">
        <v>7</v>
      </c>
      <c r="D45" s="363"/>
      <c r="E45" s="2">
        <v>0</v>
      </c>
      <c r="F45" s="2">
        <v>0</v>
      </c>
      <c r="G45" s="2">
        <v>0</v>
      </c>
      <c r="H45" s="2">
        <v>0</v>
      </c>
      <c r="I45" s="23">
        <f>AVERAGE(E45:H45)</f>
        <v>0</v>
      </c>
      <c r="J45" s="200"/>
      <c r="K45" s="29" t="s">
        <v>21</v>
      </c>
      <c r="L45" s="30"/>
      <c r="M45" s="23">
        <f>+E32-M34</f>
        <v>0</v>
      </c>
      <c r="N45" s="23">
        <f>+E32-N34</f>
        <v>0</v>
      </c>
      <c r="O45" s="23">
        <v>0</v>
      </c>
      <c r="P45" s="200"/>
      <c r="Q45" s="1"/>
      <c r="R45" s="1"/>
      <c r="S45" s="1"/>
      <c r="T45" s="1"/>
      <c r="U45" s="1"/>
      <c r="V45" s="1"/>
      <c r="W45" s="1"/>
      <c r="X45" s="1"/>
      <c r="Y45" s="1"/>
      <c r="Z45" s="1"/>
      <c r="AA45" s="1"/>
      <c r="AB45" s="1"/>
      <c r="AC45" s="1"/>
      <c r="AD45" s="1"/>
      <c r="AE45" s="1"/>
      <c r="AF45" s="1"/>
      <c r="AG45" s="1"/>
      <c r="AH45" s="1"/>
      <c r="AI45" s="1"/>
      <c r="AJ45" s="1"/>
      <c r="AK45" s="1"/>
      <c r="AL45" s="1"/>
    </row>
    <row r="46" spans="1:38" x14ac:dyDescent="0.25">
      <c r="A46" s="1"/>
      <c r="B46" s="200"/>
      <c r="C46" s="22" t="s">
        <v>16</v>
      </c>
      <c r="D46" s="22"/>
      <c r="E46" s="25">
        <f>SUM(E35:E45)</f>
        <v>0</v>
      </c>
      <c r="F46" s="25">
        <f>SUM(F35:F45)</f>
        <v>0</v>
      </c>
      <c r="G46" s="25">
        <f>SUM(G35:G45)</f>
        <v>0</v>
      </c>
      <c r="H46" s="25">
        <f>SUM(H35:H45)</f>
        <v>0</v>
      </c>
      <c r="I46" s="24">
        <f>IF(SUM(I35:I45)=0,0.00000000001,SUM(I35:I45))</f>
        <v>9.9999999999999994E-12</v>
      </c>
      <c r="J46" s="200"/>
      <c r="K46" s="365" t="s">
        <v>23</v>
      </c>
      <c r="L46" s="365"/>
      <c r="M46" s="24">
        <f>SUM(M34:M45)</f>
        <v>0</v>
      </c>
      <c r="N46" s="24">
        <f>SUM(N34:N45)</f>
        <v>0</v>
      </c>
      <c r="O46" s="24">
        <f>SUM(O34:O45)</f>
        <v>0</v>
      </c>
      <c r="P46" s="200"/>
      <c r="Q46" s="1"/>
      <c r="R46" s="1"/>
      <c r="S46" s="1"/>
      <c r="T46" s="1"/>
      <c r="U46" s="1"/>
      <c r="V46" s="1"/>
      <c r="W46" s="1"/>
      <c r="X46" s="1"/>
      <c r="Y46" s="1"/>
      <c r="Z46" s="1"/>
      <c r="AA46" s="1"/>
      <c r="AB46" s="1"/>
      <c r="AC46" s="1"/>
      <c r="AD46" s="1"/>
      <c r="AE46" s="1"/>
      <c r="AF46" s="1"/>
      <c r="AG46" s="1"/>
      <c r="AH46" s="1"/>
      <c r="AI46" s="1"/>
      <c r="AJ46" s="1"/>
      <c r="AK46" s="1"/>
      <c r="AL46" s="1"/>
    </row>
    <row r="47" spans="1:38" x14ac:dyDescent="0.25">
      <c r="A47" s="1"/>
      <c r="B47" s="366" t="str">
        <f>IF('2-FSN Entry and Summary'!B18&gt;0,"*Continue to next FSN*","*No further FSN available*")</f>
        <v>*No further FSN available*</v>
      </c>
      <c r="C47" s="366"/>
      <c r="D47" s="366"/>
      <c r="E47" s="366"/>
      <c r="F47" s="366"/>
      <c r="G47" s="366"/>
      <c r="H47" s="366"/>
      <c r="I47" s="366"/>
      <c r="J47" s="366"/>
      <c r="K47" s="366"/>
      <c r="L47" s="366"/>
      <c r="M47" s="366"/>
      <c r="N47" s="366"/>
      <c r="O47" s="366"/>
      <c r="P47" s="366"/>
      <c r="Q47" s="1"/>
      <c r="R47" s="1"/>
      <c r="S47" s="1"/>
      <c r="T47" s="1"/>
      <c r="U47" s="1"/>
      <c r="V47" s="1"/>
      <c r="W47" s="1"/>
      <c r="X47" s="1"/>
      <c r="Y47" s="1"/>
      <c r="Z47" s="1"/>
      <c r="AA47" s="1"/>
      <c r="AB47" s="1"/>
      <c r="AC47" s="1"/>
      <c r="AD47" s="1"/>
      <c r="AE47" s="1"/>
      <c r="AF47" s="1"/>
      <c r="AG47" s="1"/>
      <c r="AH47" s="1"/>
      <c r="AI47" s="1"/>
      <c r="AJ47" s="1"/>
      <c r="AK47" s="1"/>
      <c r="AL47" s="1"/>
    </row>
    <row r="48" spans="1:38" x14ac:dyDescent="0.25">
      <c r="A48" s="1"/>
      <c r="B48" s="366"/>
      <c r="C48" s="366"/>
      <c r="D48" s="366"/>
      <c r="E48" s="366"/>
      <c r="F48" s="366"/>
      <c r="G48" s="366"/>
      <c r="H48" s="366"/>
      <c r="I48" s="366"/>
      <c r="J48" s="366"/>
      <c r="K48" s="366"/>
      <c r="L48" s="366"/>
      <c r="M48" s="366"/>
      <c r="N48" s="366"/>
      <c r="O48" s="366"/>
      <c r="P48" s="366"/>
      <c r="Q48" s="1"/>
      <c r="R48" s="1"/>
      <c r="S48" s="1"/>
      <c r="T48" s="1"/>
      <c r="U48" s="1"/>
      <c r="V48" s="1"/>
      <c r="W48" s="1"/>
      <c r="X48" s="1"/>
      <c r="Y48" s="1"/>
      <c r="Z48" s="1"/>
      <c r="AA48" s="1"/>
      <c r="AB48" s="1"/>
      <c r="AC48" s="1"/>
      <c r="AD48" s="1"/>
      <c r="AE48" s="1"/>
      <c r="AF48" s="1"/>
      <c r="AG48" s="1"/>
      <c r="AH48" s="1"/>
      <c r="AI48" s="1"/>
      <c r="AJ48" s="1"/>
      <c r="AK48" s="1"/>
      <c r="AL48" s="1"/>
    </row>
    <row r="49" spans="1:38" x14ac:dyDescent="0.25">
      <c r="A49" s="1"/>
      <c r="B49" s="200"/>
      <c r="C49" s="13" t="s">
        <v>1</v>
      </c>
      <c r="D49" s="14"/>
      <c r="E49" s="33">
        <f>+'2-FSN Entry and Summary'!B18</f>
        <v>0</v>
      </c>
      <c r="F49" s="14"/>
      <c r="G49" s="14" t="s">
        <v>15</v>
      </c>
      <c r="H49" s="31">
        <f>+'2-FSN Entry and Summary'!D18</f>
        <v>0</v>
      </c>
      <c r="I49" s="17" t="s">
        <v>3</v>
      </c>
      <c r="J49" s="200"/>
      <c r="K49" s="367" t="s">
        <v>17</v>
      </c>
      <c r="L49" s="368"/>
      <c r="M49" s="368"/>
      <c r="N49" s="368"/>
      <c r="O49" s="369"/>
      <c r="P49" s="200"/>
      <c r="Q49" s="1"/>
      <c r="R49" s="1"/>
      <c r="S49" s="1"/>
      <c r="T49" s="1"/>
      <c r="U49" s="1"/>
      <c r="V49" s="1"/>
      <c r="W49" s="1"/>
      <c r="X49" s="1"/>
      <c r="Y49" s="1"/>
      <c r="Z49" s="1"/>
      <c r="AA49" s="1"/>
      <c r="AB49" s="1"/>
      <c r="AC49" s="1"/>
      <c r="AD49" s="1"/>
      <c r="AE49" s="1"/>
      <c r="AF49" s="1"/>
      <c r="AG49" s="1"/>
      <c r="AH49" s="1"/>
      <c r="AI49" s="1"/>
      <c r="AJ49" s="1"/>
      <c r="AK49" s="1"/>
      <c r="AL49" s="1"/>
    </row>
    <row r="50" spans="1:38" x14ac:dyDescent="0.25">
      <c r="A50" s="1"/>
      <c r="B50" s="200"/>
      <c r="C50" s="15" t="s">
        <v>2</v>
      </c>
      <c r="D50" s="16"/>
      <c r="E50" s="31">
        <f>+'2-FSN Entry and Summary'!C18</f>
        <v>0</v>
      </c>
      <c r="F50" s="16" t="s">
        <v>3</v>
      </c>
      <c r="G50" s="16"/>
      <c r="H50" s="16"/>
      <c r="I50" s="18"/>
      <c r="J50" s="200"/>
      <c r="K50" s="22" t="s">
        <v>22</v>
      </c>
      <c r="L50" s="22">
        <f>+E49</f>
        <v>0</v>
      </c>
      <c r="M50" s="367" t="s">
        <v>20</v>
      </c>
      <c r="N50" s="368"/>
      <c r="O50" s="369"/>
      <c r="P50" s="200"/>
      <c r="Q50" s="1"/>
      <c r="R50" s="1"/>
      <c r="S50" s="1"/>
      <c r="T50" s="1"/>
      <c r="U50" s="1"/>
      <c r="V50" s="1"/>
      <c r="W50" s="1"/>
      <c r="X50" s="1"/>
      <c r="Y50" s="1"/>
      <c r="Z50" s="1"/>
      <c r="AA50" s="1"/>
      <c r="AB50" s="1"/>
      <c r="AC50" s="1"/>
      <c r="AD50" s="1"/>
      <c r="AE50" s="1"/>
      <c r="AF50" s="1"/>
      <c r="AG50" s="1"/>
      <c r="AH50" s="1"/>
      <c r="AI50" s="1"/>
      <c r="AJ50" s="1"/>
      <c r="AK50" s="1"/>
      <c r="AL50" s="1"/>
    </row>
    <row r="51" spans="1:38" x14ac:dyDescent="0.25">
      <c r="A51" s="1"/>
      <c r="B51" s="200"/>
      <c r="C51" s="367" t="s">
        <v>4</v>
      </c>
      <c r="D51" s="368"/>
      <c r="E51" s="368"/>
      <c r="F51" s="368"/>
      <c r="G51" s="368"/>
      <c r="H51" s="368"/>
      <c r="I51" s="369"/>
      <c r="J51" s="200"/>
      <c r="K51" s="370" t="s">
        <v>18</v>
      </c>
      <c r="L51" s="371"/>
      <c r="M51" s="26" t="s">
        <v>28</v>
      </c>
      <c r="N51" s="26" t="s">
        <v>29</v>
      </c>
      <c r="O51" s="26">
        <v>2</v>
      </c>
      <c r="P51" s="200"/>
      <c r="Q51" s="1"/>
      <c r="R51" s="1"/>
      <c r="S51" s="1"/>
      <c r="T51" s="1"/>
      <c r="U51" s="1"/>
      <c r="V51" s="1"/>
      <c r="W51" s="1"/>
      <c r="X51" s="1"/>
      <c r="Y51" s="1"/>
      <c r="Z51" s="1"/>
      <c r="AA51" s="1"/>
      <c r="AB51" s="1"/>
      <c r="AC51" s="1"/>
      <c r="AD51" s="1"/>
      <c r="AE51" s="1"/>
      <c r="AF51" s="1"/>
      <c r="AG51" s="1"/>
      <c r="AH51" s="1"/>
      <c r="AI51" s="1"/>
      <c r="AJ51" s="1"/>
      <c r="AK51" s="1"/>
      <c r="AL51" s="1"/>
    </row>
    <row r="52" spans="1:38" x14ac:dyDescent="0.25">
      <c r="A52" s="1"/>
      <c r="B52" s="200"/>
      <c r="C52" s="19" t="s">
        <v>6</v>
      </c>
      <c r="D52" s="19"/>
      <c r="E52" s="19">
        <v>2009</v>
      </c>
      <c r="F52" s="19">
        <v>2010</v>
      </c>
      <c r="G52" s="19">
        <v>2011</v>
      </c>
      <c r="H52" s="19">
        <v>2012</v>
      </c>
      <c r="I52" s="20" t="s">
        <v>5</v>
      </c>
      <c r="J52" s="200"/>
      <c r="K52" s="21" t="s">
        <v>19</v>
      </c>
      <c r="L52" s="21"/>
      <c r="M52" s="23">
        <f>+E50*0.8</f>
        <v>0</v>
      </c>
      <c r="N52" s="23">
        <f>MIN(I63,E50)</f>
        <v>0</v>
      </c>
      <c r="O52" s="23">
        <f>+I63/I64*E50</f>
        <v>0</v>
      </c>
      <c r="P52" s="200"/>
      <c r="Q52" s="1"/>
      <c r="R52" s="1"/>
      <c r="S52" s="1"/>
      <c r="T52" s="1"/>
      <c r="U52" s="1"/>
      <c r="V52" s="1"/>
      <c r="W52" s="1"/>
      <c r="X52" s="1"/>
      <c r="Y52" s="1"/>
      <c r="Z52" s="1"/>
      <c r="AA52" s="1"/>
      <c r="AB52" s="1"/>
      <c r="AC52" s="1"/>
      <c r="AD52" s="1"/>
      <c r="AE52" s="1"/>
      <c r="AF52" s="1"/>
      <c r="AG52" s="1"/>
      <c r="AH52" s="1"/>
      <c r="AI52" s="1"/>
      <c r="AJ52" s="1"/>
      <c r="AK52" s="1"/>
      <c r="AL52" s="1"/>
    </row>
    <row r="53" spans="1:38" x14ac:dyDescent="0.25">
      <c r="A53" s="1"/>
      <c r="B53" s="200"/>
      <c r="C53" s="372" t="s">
        <v>9</v>
      </c>
      <c r="D53" s="372"/>
      <c r="E53" s="2">
        <v>0</v>
      </c>
      <c r="F53" s="2">
        <v>0</v>
      </c>
      <c r="G53" s="2">
        <v>0</v>
      </c>
      <c r="H53" s="2">
        <v>0</v>
      </c>
      <c r="I53" s="23">
        <f>AVERAGE(E53:H53)</f>
        <v>0</v>
      </c>
      <c r="J53" s="200"/>
      <c r="K53" s="362" t="s">
        <v>9</v>
      </c>
      <c r="L53" s="363"/>
      <c r="M53" s="23"/>
      <c r="N53" s="23"/>
      <c r="O53" s="23">
        <f>+I53/$I$64*$E$50</f>
        <v>0</v>
      </c>
      <c r="P53" s="200"/>
      <c r="Q53" s="1"/>
      <c r="R53" s="1"/>
      <c r="S53" s="1"/>
      <c r="T53" s="1"/>
      <c r="U53" s="1"/>
      <c r="V53" s="1"/>
      <c r="W53" s="1"/>
      <c r="X53" s="1"/>
      <c r="Y53" s="1"/>
      <c r="Z53" s="1"/>
      <c r="AA53" s="1"/>
      <c r="AB53" s="1"/>
      <c r="AC53" s="1"/>
      <c r="AD53" s="1"/>
      <c r="AE53" s="1"/>
      <c r="AF53" s="1"/>
      <c r="AG53" s="1"/>
      <c r="AH53" s="1"/>
      <c r="AI53" s="1"/>
      <c r="AJ53" s="1"/>
      <c r="AK53" s="1"/>
      <c r="AL53" s="1"/>
    </row>
    <row r="54" spans="1:38" x14ac:dyDescent="0.25">
      <c r="A54" s="1"/>
      <c r="B54" s="200"/>
      <c r="C54" s="362" t="s">
        <v>8</v>
      </c>
      <c r="D54" s="363"/>
      <c r="E54" s="2">
        <v>0</v>
      </c>
      <c r="F54" s="2">
        <v>0</v>
      </c>
      <c r="G54" s="2">
        <v>0</v>
      </c>
      <c r="H54" s="2">
        <v>0</v>
      </c>
      <c r="I54" s="23">
        <f t="shared" ref="I54:I62" si="4">AVERAGE(E54:H54)</f>
        <v>0</v>
      </c>
      <c r="J54" s="200"/>
      <c r="K54" s="27" t="s">
        <v>8</v>
      </c>
      <c r="L54" s="28"/>
      <c r="M54" s="23"/>
      <c r="N54" s="23"/>
      <c r="O54" s="23">
        <f t="shared" ref="O54:O62" si="5">+I54/$I$64*$E$50</f>
        <v>0</v>
      </c>
      <c r="P54" s="200"/>
      <c r="Q54" s="1"/>
      <c r="R54" s="1"/>
      <c r="S54" s="1"/>
      <c r="T54" s="1"/>
      <c r="U54" s="1"/>
      <c r="V54" s="1"/>
      <c r="W54" s="1"/>
      <c r="X54" s="1"/>
      <c r="Y54" s="1"/>
      <c r="Z54" s="1"/>
      <c r="AA54" s="1"/>
      <c r="AB54" s="1"/>
      <c r="AC54" s="1"/>
      <c r="AD54" s="1"/>
      <c r="AE54" s="1"/>
      <c r="AF54" s="1"/>
      <c r="AG54" s="1"/>
      <c r="AH54" s="1"/>
      <c r="AI54" s="1"/>
      <c r="AJ54" s="1"/>
      <c r="AK54" s="1"/>
      <c r="AL54" s="1"/>
    </row>
    <row r="55" spans="1:38" x14ac:dyDescent="0.25">
      <c r="A55" s="1"/>
      <c r="B55" s="200"/>
      <c r="C55" s="21" t="s">
        <v>14</v>
      </c>
      <c r="D55" s="21"/>
      <c r="E55" s="2">
        <v>0</v>
      </c>
      <c r="F55" s="2">
        <v>0</v>
      </c>
      <c r="G55" s="2">
        <v>0</v>
      </c>
      <c r="H55" s="2">
        <v>0</v>
      </c>
      <c r="I55" s="23">
        <f t="shared" si="4"/>
        <v>0</v>
      </c>
      <c r="J55" s="200"/>
      <c r="K55" s="21" t="s">
        <v>14</v>
      </c>
      <c r="L55" s="21"/>
      <c r="M55" s="23"/>
      <c r="N55" s="23"/>
      <c r="O55" s="23">
        <f t="shared" si="5"/>
        <v>0</v>
      </c>
      <c r="P55" s="200"/>
      <c r="Q55" s="1"/>
      <c r="R55" s="1"/>
      <c r="S55" s="1"/>
      <c r="T55" s="1"/>
      <c r="U55" s="1"/>
      <c r="V55" s="1"/>
      <c r="W55" s="1"/>
      <c r="X55" s="1"/>
      <c r="Y55" s="1"/>
      <c r="Z55" s="1"/>
      <c r="AA55" s="1"/>
      <c r="AB55" s="1"/>
      <c r="AC55" s="1"/>
      <c r="AD55" s="1"/>
      <c r="AE55" s="1"/>
      <c r="AF55" s="1"/>
      <c r="AG55" s="1"/>
      <c r="AH55" s="1"/>
      <c r="AI55" s="1"/>
      <c r="AJ55" s="1"/>
      <c r="AK55" s="1"/>
      <c r="AL55" s="1"/>
    </row>
    <row r="56" spans="1:38" x14ac:dyDescent="0.25">
      <c r="A56" s="1"/>
      <c r="B56" s="200"/>
      <c r="C56" s="362" t="s">
        <v>10</v>
      </c>
      <c r="D56" s="363"/>
      <c r="E56" s="2">
        <v>0</v>
      </c>
      <c r="F56" s="2">
        <v>0</v>
      </c>
      <c r="G56" s="2">
        <v>0</v>
      </c>
      <c r="H56" s="2">
        <v>0</v>
      </c>
      <c r="I56" s="23">
        <f t="shared" si="4"/>
        <v>0</v>
      </c>
      <c r="J56" s="200"/>
      <c r="K56" s="27" t="s">
        <v>10</v>
      </c>
      <c r="L56" s="28"/>
      <c r="M56" s="23"/>
      <c r="N56" s="23"/>
      <c r="O56" s="23">
        <f t="shared" si="5"/>
        <v>0</v>
      </c>
      <c r="P56" s="200"/>
      <c r="Q56" s="1"/>
      <c r="R56" s="1"/>
      <c r="S56" s="1"/>
      <c r="T56" s="1"/>
      <c r="U56" s="1"/>
      <c r="V56" s="1"/>
      <c r="W56" s="1"/>
      <c r="X56" s="1"/>
      <c r="Y56" s="1"/>
      <c r="Z56" s="1"/>
      <c r="AA56" s="1"/>
      <c r="AB56" s="1"/>
      <c r="AC56" s="1"/>
      <c r="AD56" s="1"/>
      <c r="AE56" s="1"/>
      <c r="AF56" s="1"/>
      <c r="AG56" s="1"/>
      <c r="AH56" s="1"/>
      <c r="AI56" s="1"/>
      <c r="AJ56" s="1"/>
      <c r="AK56" s="1"/>
      <c r="AL56" s="1"/>
    </row>
    <row r="57" spans="1:38" x14ac:dyDescent="0.25">
      <c r="A57" s="1"/>
      <c r="B57" s="200"/>
      <c r="C57" s="362" t="s">
        <v>11</v>
      </c>
      <c r="D57" s="363"/>
      <c r="E57" s="2">
        <v>0</v>
      </c>
      <c r="F57" s="2">
        <v>0</v>
      </c>
      <c r="G57" s="2">
        <v>0</v>
      </c>
      <c r="H57" s="2">
        <v>0</v>
      </c>
      <c r="I57" s="23">
        <f t="shared" si="4"/>
        <v>0</v>
      </c>
      <c r="J57" s="200"/>
      <c r="K57" s="27" t="s">
        <v>11</v>
      </c>
      <c r="L57" s="28"/>
      <c r="M57" s="23"/>
      <c r="N57" s="23"/>
      <c r="O57" s="23">
        <f t="shared" si="5"/>
        <v>0</v>
      </c>
      <c r="P57" s="200"/>
      <c r="Q57" s="1"/>
      <c r="R57" s="1"/>
      <c r="S57" s="1"/>
      <c r="T57" s="1"/>
      <c r="U57" s="1"/>
      <c r="V57" s="1"/>
      <c r="W57" s="1"/>
      <c r="X57" s="1"/>
      <c r="Y57" s="1"/>
      <c r="Z57" s="1"/>
      <c r="AA57" s="1"/>
      <c r="AB57" s="1"/>
      <c r="AC57" s="1"/>
      <c r="AD57" s="1"/>
      <c r="AE57" s="1"/>
      <c r="AF57" s="1"/>
      <c r="AG57" s="1"/>
      <c r="AH57" s="1"/>
      <c r="AI57" s="1"/>
      <c r="AJ57" s="1"/>
      <c r="AK57" s="1"/>
      <c r="AL57" s="1"/>
    </row>
    <row r="58" spans="1:38" x14ac:dyDescent="0.25">
      <c r="A58" s="1"/>
      <c r="B58" s="200"/>
      <c r="C58" s="362" t="s">
        <v>12</v>
      </c>
      <c r="D58" s="363"/>
      <c r="E58" s="2">
        <v>0</v>
      </c>
      <c r="F58" s="2">
        <v>0</v>
      </c>
      <c r="G58" s="2">
        <v>0</v>
      </c>
      <c r="H58" s="2">
        <v>0</v>
      </c>
      <c r="I58" s="23">
        <f t="shared" si="4"/>
        <v>0</v>
      </c>
      <c r="J58" s="200"/>
      <c r="K58" s="27" t="s">
        <v>12</v>
      </c>
      <c r="L58" s="28"/>
      <c r="M58" s="23"/>
      <c r="N58" s="23"/>
      <c r="O58" s="23">
        <f t="shared" si="5"/>
        <v>0</v>
      </c>
      <c r="P58" s="200"/>
      <c r="Q58" s="1"/>
      <c r="R58" s="1"/>
      <c r="S58" s="1"/>
      <c r="T58" s="1"/>
      <c r="U58" s="1"/>
      <c r="V58" s="1"/>
      <c r="W58" s="1"/>
      <c r="X58" s="1"/>
      <c r="Y58" s="1"/>
      <c r="Z58" s="1"/>
      <c r="AA58" s="1"/>
      <c r="AB58" s="1"/>
      <c r="AC58" s="1"/>
      <c r="AD58" s="1"/>
      <c r="AE58" s="1"/>
      <c r="AF58" s="1"/>
      <c r="AG58" s="1"/>
      <c r="AH58" s="1"/>
      <c r="AI58" s="1"/>
      <c r="AJ58" s="1"/>
      <c r="AK58" s="1"/>
      <c r="AL58" s="1"/>
    </row>
    <row r="59" spans="1:38" x14ac:dyDescent="0.25">
      <c r="A59" s="1"/>
      <c r="B59" s="200"/>
      <c r="C59" s="362" t="s">
        <v>31</v>
      </c>
      <c r="D59" s="363"/>
      <c r="E59" s="2">
        <v>0</v>
      </c>
      <c r="F59" s="2">
        <v>0</v>
      </c>
      <c r="G59" s="2">
        <v>0</v>
      </c>
      <c r="H59" s="2">
        <v>0</v>
      </c>
      <c r="I59" s="23">
        <f t="shared" si="4"/>
        <v>0</v>
      </c>
      <c r="J59" s="200"/>
      <c r="K59" s="27" t="s">
        <v>31</v>
      </c>
      <c r="L59" s="28"/>
      <c r="M59" s="23"/>
      <c r="N59" s="23"/>
      <c r="O59" s="23">
        <f t="shared" si="5"/>
        <v>0</v>
      </c>
      <c r="P59" s="200"/>
      <c r="Q59" s="1"/>
      <c r="R59" s="1"/>
      <c r="S59" s="1"/>
      <c r="T59" s="1"/>
      <c r="U59" s="1"/>
      <c r="V59" s="1"/>
      <c r="W59" s="1"/>
      <c r="X59" s="1"/>
      <c r="Y59" s="1"/>
      <c r="Z59" s="1"/>
      <c r="AA59" s="1"/>
      <c r="AB59" s="1"/>
      <c r="AC59" s="1"/>
      <c r="AD59" s="1"/>
      <c r="AE59" s="1"/>
      <c r="AF59" s="1"/>
      <c r="AG59" s="1"/>
      <c r="AH59" s="1"/>
      <c r="AI59" s="1"/>
      <c r="AJ59" s="1"/>
      <c r="AK59" s="1"/>
      <c r="AL59" s="1"/>
    </row>
    <row r="60" spans="1:38" x14ac:dyDescent="0.25">
      <c r="A60" s="1"/>
      <c r="B60" s="200"/>
      <c r="C60" s="362" t="s">
        <v>13</v>
      </c>
      <c r="D60" s="363"/>
      <c r="E60" s="2">
        <v>0</v>
      </c>
      <c r="F60" s="2">
        <v>0</v>
      </c>
      <c r="G60" s="2">
        <v>0</v>
      </c>
      <c r="H60" s="2">
        <v>0</v>
      </c>
      <c r="I60" s="23">
        <f t="shared" si="4"/>
        <v>0</v>
      </c>
      <c r="J60" s="200"/>
      <c r="K60" s="362" t="s">
        <v>13</v>
      </c>
      <c r="L60" s="363"/>
      <c r="M60" s="23"/>
      <c r="N60" s="23"/>
      <c r="O60" s="23">
        <f t="shared" si="5"/>
        <v>0</v>
      </c>
      <c r="P60" s="200"/>
      <c r="Q60" s="1"/>
      <c r="R60" s="1"/>
      <c r="S60" s="1"/>
      <c r="T60" s="1"/>
      <c r="U60" s="1"/>
      <c r="V60" s="1"/>
      <c r="W60" s="1"/>
      <c r="X60" s="1"/>
      <c r="Y60" s="1"/>
      <c r="Z60" s="1"/>
      <c r="AA60" s="1"/>
      <c r="AB60" s="1"/>
      <c r="AC60" s="1"/>
      <c r="AD60" s="1"/>
      <c r="AE60" s="1"/>
      <c r="AF60" s="1"/>
      <c r="AG60" s="1"/>
      <c r="AH60" s="1"/>
      <c r="AI60" s="1"/>
      <c r="AJ60" s="1"/>
      <c r="AK60" s="1"/>
      <c r="AL60" s="1"/>
    </row>
    <row r="61" spans="1:38" x14ac:dyDescent="0.25">
      <c r="A61" s="1"/>
      <c r="B61" s="200"/>
      <c r="C61" s="364" t="str">
        <f>+'2-FSN Entry and Summary'!$U$15</f>
        <v>My 1</v>
      </c>
      <c r="D61" s="364"/>
      <c r="E61" s="2">
        <v>0</v>
      </c>
      <c r="F61" s="2">
        <v>0</v>
      </c>
      <c r="G61" s="2">
        <v>0</v>
      </c>
      <c r="H61" s="2">
        <v>0</v>
      </c>
      <c r="I61" s="23">
        <f t="shared" si="4"/>
        <v>0</v>
      </c>
      <c r="J61" s="200"/>
      <c r="K61" s="362" t="str">
        <f>IF(C61=0," ",C61)</f>
        <v>My 1</v>
      </c>
      <c r="L61" s="363"/>
      <c r="M61" s="23"/>
      <c r="N61" s="23"/>
      <c r="O61" s="23">
        <f t="shared" si="5"/>
        <v>0</v>
      </c>
      <c r="P61" s="200"/>
      <c r="Q61" s="1"/>
      <c r="R61" s="1"/>
      <c r="S61" s="1"/>
      <c r="T61" s="1"/>
      <c r="U61" s="1"/>
      <c r="V61" s="1"/>
      <c r="W61" s="1"/>
      <c r="X61" s="1"/>
      <c r="Y61" s="1"/>
      <c r="Z61" s="1"/>
      <c r="AA61" s="1"/>
      <c r="AB61" s="1"/>
      <c r="AC61" s="1"/>
      <c r="AD61" s="1"/>
      <c r="AE61" s="1"/>
      <c r="AF61" s="1"/>
      <c r="AG61" s="1"/>
      <c r="AH61" s="1"/>
      <c r="AI61" s="1"/>
      <c r="AJ61" s="1"/>
      <c r="AK61" s="1"/>
      <c r="AL61" s="1"/>
    </row>
    <row r="62" spans="1:38" x14ac:dyDescent="0.25">
      <c r="A62" s="1"/>
      <c r="B62" s="200"/>
      <c r="C62" s="364" t="str">
        <f>+'2-FSN Entry and Summary'!$V$15</f>
        <v>My 2</v>
      </c>
      <c r="D62" s="364"/>
      <c r="E62" s="2">
        <v>0</v>
      </c>
      <c r="F62" s="2">
        <v>0</v>
      </c>
      <c r="G62" s="2">
        <v>0</v>
      </c>
      <c r="H62" s="2">
        <v>0</v>
      </c>
      <c r="I62" s="23">
        <f t="shared" si="4"/>
        <v>0</v>
      </c>
      <c r="J62" s="200"/>
      <c r="K62" s="362" t="str">
        <f>IF(C62=0," ",C62)</f>
        <v>My 2</v>
      </c>
      <c r="L62" s="363"/>
      <c r="M62" s="23"/>
      <c r="N62" s="23"/>
      <c r="O62" s="23">
        <f t="shared" si="5"/>
        <v>0</v>
      </c>
      <c r="P62" s="200"/>
      <c r="Q62" s="1"/>
      <c r="R62" s="1"/>
      <c r="S62" s="1"/>
      <c r="T62" s="1"/>
      <c r="U62" s="1"/>
      <c r="V62" s="1"/>
      <c r="W62" s="1"/>
      <c r="X62" s="1"/>
      <c r="Y62" s="1"/>
      <c r="Z62" s="1"/>
      <c r="AA62" s="1"/>
      <c r="AB62" s="1"/>
      <c r="AC62" s="1"/>
      <c r="AD62" s="1"/>
      <c r="AE62" s="1"/>
      <c r="AF62" s="1"/>
      <c r="AG62" s="1"/>
      <c r="AH62" s="1"/>
      <c r="AI62" s="1"/>
      <c r="AJ62" s="1"/>
      <c r="AK62" s="1"/>
      <c r="AL62" s="1"/>
    </row>
    <row r="63" spans="1:38" x14ac:dyDescent="0.25">
      <c r="A63" s="1"/>
      <c r="B63" s="200"/>
      <c r="C63" s="362" t="s">
        <v>7</v>
      </c>
      <c r="D63" s="363"/>
      <c r="E63" s="2">
        <v>0</v>
      </c>
      <c r="F63" s="2">
        <v>0</v>
      </c>
      <c r="G63" s="2">
        <v>0</v>
      </c>
      <c r="H63" s="2">
        <v>0</v>
      </c>
      <c r="I63" s="23">
        <f>AVERAGE(E63:H63)</f>
        <v>0</v>
      </c>
      <c r="J63" s="200"/>
      <c r="K63" s="29" t="s">
        <v>21</v>
      </c>
      <c r="L63" s="30"/>
      <c r="M63" s="23">
        <f>+E50-M52</f>
        <v>0</v>
      </c>
      <c r="N63" s="23">
        <f>+E50-N52</f>
        <v>0</v>
      </c>
      <c r="O63" s="23">
        <v>0</v>
      </c>
      <c r="P63" s="200"/>
      <c r="Q63" s="1"/>
      <c r="R63" s="1"/>
      <c r="S63" s="1"/>
      <c r="T63" s="1"/>
      <c r="U63" s="1"/>
      <c r="V63" s="1"/>
      <c r="W63" s="1"/>
      <c r="X63" s="1"/>
      <c r="Y63" s="1"/>
      <c r="Z63" s="1"/>
      <c r="AA63" s="1"/>
      <c r="AB63" s="1"/>
      <c r="AC63" s="1"/>
      <c r="AD63" s="1"/>
      <c r="AE63" s="1"/>
      <c r="AF63" s="1"/>
      <c r="AG63" s="1"/>
      <c r="AH63" s="1"/>
      <c r="AI63" s="1"/>
      <c r="AJ63" s="1"/>
      <c r="AK63" s="1"/>
      <c r="AL63" s="1"/>
    </row>
    <row r="64" spans="1:38" x14ac:dyDescent="0.25">
      <c r="A64" s="1"/>
      <c r="B64" s="200"/>
      <c r="C64" s="22" t="s">
        <v>16</v>
      </c>
      <c r="D64" s="22"/>
      <c r="E64" s="25">
        <f>SUM(E53:E63)</f>
        <v>0</v>
      </c>
      <c r="F64" s="25">
        <f>SUM(F53:F63)</f>
        <v>0</v>
      </c>
      <c r="G64" s="25">
        <f>SUM(G53:G63)</f>
        <v>0</v>
      </c>
      <c r="H64" s="25">
        <f>SUM(H53:H63)</f>
        <v>0</v>
      </c>
      <c r="I64" s="24">
        <f>IF(SUM(I53:I63)=0,0.00000000001,SUM(I53:I63))</f>
        <v>9.9999999999999994E-12</v>
      </c>
      <c r="J64" s="200"/>
      <c r="K64" s="365" t="s">
        <v>23</v>
      </c>
      <c r="L64" s="365"/>
      <c r="M64" s="24">
        <f>SUM(M52:M63)</f>
        <v>0</v>
      </c>
      <c r="N64" s="24">
        <f>SUM(N52:N63)</f>
        <v>0</v>
      </c>
      <c r="O64" s="24">
        <f>SUM(O52:O63)</f>
        <v>0</v>
      </c>
      <c r="P64" s="200"/>
      <c r="Q64" s="1"/>
      <c r="R64" s="1"/>
      <c r="S64" s="1"/>
      <c r="T64" s="1"/>
      <c r="U64" s="1"/>
      <c r="V64" s="1"/>
      <c r="W64" s="1"/>
      <c r="X64" s="1"/>
      <c r="Y64" s="1"/>
      <c r="Z64" s="1"/>
      <c r="AA64" s="1"/>
      <c r="AB64" s="1"/>
      <c r="AC64" s="1"/>
      <c r="AD64" s="1"/>
      <c r="AE64" s="1"/>
      <c r="AF64" s="1"/>
      <c r="AG64" s="1"/>
      <c r="AH64" s="1"/>
      <c r="AI64" s="1"/>
      <c r="AJ64" s="1"/>
      <c r="AK64" s="1"/>
      <c r="AL64" s="1"/>
    </row>
    <row r="65" spans="1:38" x14ac:dyDescent="0.25">
      <c r="A65" s="1"/>
      <c r="B65" s="366" t="str">
        <f>IF('2-FSN Entry and Summary'!B19&gt;0,"*Continue to next FSN*","*No further FSN available*")</f>
        <v>*No further FSN available*</v>
      </c>
      <c r="C65" s="366"/>
      <c r="D65" s="366"/>
      <c r="E65" s="366"/>
      <c r="F65" s="366"/>
      <c r="G65" s="366"/>
      <c r="H65" s="366"/>
      <c r="I65" s="366"/>
      <c r="J65" s="366"/>
      <c r="K65" s="366"/>
      <c r="L65" s="366"/>
      <c r="M65" s="366"/>
      <c r="N65" s="366"/>
      <c r="O65" s="366"/>
      <c r="P65" s="366"/>
      <c r="Q65" s="1"/>
      <c r="R65" s="1"/>
      <c r="S65" s="1"/>
      <c r="T65" s="1"/>
      <c r="U65" s="1"/>
      <c r="V65" s="1"/>
      <c r="W65" s="1"/>
      <c r="X65" s="1"/>
      <c r="Y65" s="1"/>
      <c r="Z65" s="1"/>
      <c r="AA65" s="1"/>
      <c r="AB65" s="1"/>
      <c r="AC65" s="1"/>
      <c r="AD65" s="1"/>
      <c r="AE65" s="1"/>
      <c r="AF65" s="1"/>
      <c r="AG65" s="1"/>
      <c r="AH65" s="1"/>
      <c r="AI65" s="1"/>
      <c r="AJ65" s="1"/>
      <c r="AK65" s="1"/>
      <c r="AL65" s="1"/>
    </row>
    <row r="66" spans="1:38" x14ac:dyDescent="0.25">
      <c r="A66" s="1"/>
      <c r="B66" s="366"/>
      <c r="C66" s="366"/>
      <c r="D66" s="366"/>
      <c r="E66" s="366"/>
      <c r="F66" s="366"/>
      <c r="G66" s="366"/>
      <c r="H66" s="366"/>
      <c r="I66" s="366"/>
      <c r="J66" s="366"/>
      <c r="K66" s="366"/>
      <c r="L66" s="366"/>
      <c r="M66" s="366"/>
      <c r="N66" s="366"/>
      <c r="O66" s="366"/>
      <c r="P66" s="366"/>
      <c r="Q66" s="1"/>
      <c r="R66" s="1"/>
      <c r="S66" s="1"/>
      <c r="T66" s="1"/>
      <c r="U66" s="1"/>
      <c r="V66" s="1"/>
      <c r="W66" s="1"/>
      <c r="X66" s="1"/>
      <c r="Y66" s="1"/>
      <c r="Z66" s="1"/>
      <c r="AA66" s="1"/>
      <c r="AB66" s="1"/>
      <c r="AC66" s="1"/>
      <c r="AD66" s="1"/>
      <c r="AE66" s="1"/>
      <c r="AF66" s="1"/>
      <c r="AG66" s="1"/>
      <c r="AH66" s="1"/>
      <c r="AI66" s="1"/>
      <c r="AJ66" s="1"/>
      <c r="AK66" s="1"/>
      <c r="AL66" s="1"/>
    </row>
    <row r="67" spans="1:38" x14ac:dyDescent="0.25">
      <c r="A67" s="1"/>
      <c r="B67" s="200"/>
      <c r="C67" s="13" t="s">
        <v>1</v>
      </c>
      <c r="D67" s="14"/>
      <c r="E67" s="33">
        <f>+'2-FSN Entry and Summary'!B19</f>
        <v>0</v>
      </c>
      <c r="F67" s="14"/>
      <c r="G67" s="14" t="s">
        <v>15</v>
      </c>
      <c r="H67" s="31">
        <f>+'2-FSN Entry and Summary'!D19</f>
        <v>0</v>
      </c>
      <c r="I67" s="17" t="s">
        <v>3</v>
      </c>
      <c r="J67" s="200"/>
      <c r="K67" s="367" t="s">
        <v>17</v>
      </c>
      <c r="L67" s="368"/>
      <c r="M67" s="368"/>
      <c r="N67" s="368"/>
      <c r="O67" s="369"/>
      <c r="P67" s="200"/>
      <c r="Q67" s="1"/>
      <c r="R67" s="1"/>
      <c r="S67" s="1"/>
      <c r="T67" s="1"/>
      <c r="U67" s="1"/>
      <c r="V67" s="1"/>
      <c r="W67" s="1"/>
      <c r="X67" s="1"/>
      <c r="Y67" s="1"/>
      <c r="Z67" s="1"/>
      <c r="AA67" s="1"/>
      <c r="AB67" s="1"/>
      <c r="AC67" s="1"/>
      <c r="AD67" s="1"/>
      <c r="AE67" s="1"/>
      <c r="AF67" s="1"/>
      <c r="AG67" s="1"/>
      <c r="AH67" s="1"/>
      <c r="AI67" s="1"/>
      <c r="AJ67" s="1"/>
      <c r="AK67" s="1"/>
      <c r="AL67" s="1"/>
    </row>
    <row r="68" spans="1:38" x14ac:dyDescent="0.25">
      <c r="A68" s="1"/>
      <c r="B68" s="200"/>
      <c r="C68" s="15" t="s">
        <v>2</v>
      </c>
      <c r="D68" s="16"/>
      <c r="E68" s="31">
        <f>+'2-FSN Entry and Summary'!C19</f>
        <v>0</v>
      </c>
      <c r="F68" s="16" t="s">
        <v>3</v>
      </c>
      <c r="G68" s="16"/>
      <c r="H68" s="16"/>
      <c r="I68" s="18"/>
      <c r="J68" s="200"/>
      <c r="K68" s="22" t="s">
        <v>22</v>
      </c>
      <c r="L68" s="22">
        <f>+E67</f>
        <v>0</v>
      </c>
      <c r="M68" s="367" t="s">
        <v>20</v>
      </c>
      <c r="N68" s="368"/>
      <c r="O68" s="369"/>
      <c r="P68" s="200"/>
      <c r="Q68" s="1"/>
      <c r="R68" s="1"/>
      <c r="S68" s="1"/>
      <c r="T68" s="1"/>
      <c r="U68" s="1"/>
      <c r="V68" s="1"/>
      <c r="W68" s="1"/>
      <c r="X68" s="1"/>
      <c r="Y68" s="1"/>
      <c r="Z68" s="1"/>
      <c r="AA68" s="1"/>
      <c r="AB68" s="1"/>
      <c r="AC68" s="1"/>
      <c r="AD68" s="1"/>
      <c r="AE68" s="1"/>
      <c r="AF68" s="1"/>
      <c r="AG68" s="1"/>
      <c r="AH68" s="1"/>
      <c r="AI68" s="1"/>
      <c r="AJ68" s="1"/>
      <c r="AK68" s="1"/>
      <c r="AL68" s="1"/>
    </row>
    <row r="69" spans="1:38" x14ac:dyDescent="0.25">
      <c r="A69" s="1"/>
      <c r="B69" s="200"/>
      <c r="C69" s="367" t="s">
        <v>4</v>
      </c>
      <c r="D69" s="368"/>
      <c r="E69" s="368"/>
      <c r="F69" s="368"/>
      <c r="G69" s="368"/>
      <c r="H69" s="368"/>
      <c r="I69" s="369"/>
      <c r="J69" s="200"/>
      <c r="K69" s="370" t="s">
        <v>18</v>
      </c>
      <c r="L69" s="371"/>
      <c r="M69" s="26" t="s">
        <v>28</v>
      </c>
      <c r="N69" s="26" t="s">
        <v>29</v>
      </c>
      <c r="O69" s="26">
        <v>2</v>
      </c>
      <c r="P69" s="200"/>
      <c r="Q69" s="1"/>
      <c r="R69" s="1"/>
      <c r="S69" s="1"/>
      <c r="T69" s="1"/>
      <c r="U69" s="1"/>
      <c r="V69" s="1"/>
      <c r="W69" s="1"/>
      <c r="X69" s="1"/>
      <c r="Y69" s="1"/>
      <c r="Z69" s="1"/>
      <c r="AA69" s="1"/>
      <c r="AB69" s="1"/>
      <c r="AC69" s="1"/>
      <c r="AD69" s="1"/>
      <c r="AE69" s="1"/>
      <c r="AF69" s="1"/>
      <c r="AG69" s="1"/>
      <c r="AH69" s="1"/>
      <c r="AI69" s="1"/>
      <c r="AJ69" s="1"/>
      <c r="AK69" s="1"/>
      <c r="AL69" s="1"/>
    </row>
    <row r="70" spans="1:38" x14ac:dyDescent="0.25">
      <c r="A70" s="1"/>
      <c r="B70" s="200"/>
      <c r="C70" s="19" t="s">
        <v>6</v>
      </c>
      <c r="D70" s="19"/>
      <c r="E70" s="19">
        <v>2009</v>
      </c>
      <c r="F70" s="19">
        <v>2010</v>
      </c>
      <c r="G70" s="19">
        <v>2011</v>
      </c>
      <c r="H70" s="19">
        <v>2012</v>
      </c>
      <c r="I70" s="20" t="s">
        <v>5</v>
      </c>
      <c r="J70" s="200"/>
      <c r="K70" s="21" t="s">
        <v>19</v>
      </c>
      <c r="L70" s="21"/>
      <c r="M70" s="23">
        <f>+E68*0.8</f>
        <v>0</v>
      </c>
      <c r="N70" s="23">
        <f>MIN(I81,E68)</f>
        <v>0</v>
      </c>
      <c r="O70" s="23">
        <f>+I81/I82*E68</f>
        <v>0</v>
      </c>
      <c r="P70" s="200"/>
      <c r="Q70" s="1"/>
      <c r="R70" s="1"/>
      <c r="S70" s="1"/>
      <c r="T70" s="1"/>
      <c r="U70" s="1"/>
      <c r="V70" s="1"/>
      <c r="W70" s="1"/>
      <c r="X70" s="1"/>
      <c r="Y70" s="1"/>
      <c r="Z70" s="1"/>
      <c r="AA70" s="1"/>
      <c r="AB70" s="1"/>
      <c r="AC70" s="1"/>
      <c r="AD70" s="1"/>
      <c r="AE70" s="1"/>
      <c r="AF70" s="1"/>
      <c r="AG70" s="1"/>
      <c r="AH70" s="1"/>
      <c r="AI70" s="1"/>
      <c r="AJ70" s="1"/>
      <c r="AK70" s="1"/>
      <c r="AL70" s="1"/>
    </row>
    <row r="71" spans="1:38" x14ac:dyDescent="0.25">
      <c r="A71" s="1"/>
      <c r="B71" s="200"/>
      <c r="C71" s="372" t="s">
        <v>9</v>
      </c>
      <c r="D71" s="372"/>
      <c r="E71" s="2">
        <v>0</v>
      </c>
      <c r="F71" s="2">
        <v>0</v>
      </c>
      <c r="G71" s="2">
        <v>0</v>
      </c>
      <c r="H71" s="2">
        <v>0</v>
      </c>
      <c r="I71" s="23">
        <f>AVERAGE(E71:H71)</f>
        <v>0</v>
      </c>
      <c r="J71" s="200"/>
      <c r="K71" s="362" t="s">
        <v>9</v>
      </c>
      <c r="L71" s="363"/>
      <c r="M71" s="23"/>
      <c r="N71" s="23"/>
      <c r="O71" s="23">
        <f>+I71/$I$82*$E$68</f>
        <v>0</v>
      </c>
      <c r="P71" s="200"/>
      <c r="Q71" s="1"/>
      <c r="R71" s="1"/>
      <c r="S71" s="1"/>
      <c r="T71" s="1"/>
      <c r="U71" s="1"/>
      <c r="V71" s="1"/>
      <c r="W71" s="1"/>
      <c r="X71" s="1"/>
      <c r="Y71" s="1"/>
      <c r="Z71" s="1"/>
      <c r="AA71" s="1"/>
      <c r="AB71" s="1"/>
      <c r="AC71" s="1"/>
      <c r="AD71" s="1"/>
      <c r="AE71" s="1"/>
      <c r="AF71" s="1"/>
      <c r="AG71" s="1"/>
      <c r="AH71" s="1"/>
      <c r="AI71" s="1"/>
      <c r="AJ71" s="1"/>
      <c r="AK71" s="1"/>
      <c r="AL71" s="1"/>
    </row>
    <row r="72" spans="1:38" x14ac:dyDescent="0.25">
      <c r="A72" s="1"/>
      <c r="B72" s="200"/>
      <c r="C72" s="362" t="s">
        <v>8</v>
      </c>
      <c r="D72" s="363"/>
      <c r="E72" s="2">
        <v>0</v>
      </c>
      <c r="F72" s="2">
        <v>0</v>
      </c>
      <c r="G72" s="2">
        <v>0</v>
      </c>
      <c r="H72" s="2">
        <v>0</v>
      </c>
      <c r="I72" s="23">
        <f t="shared" ref="I72:I80" si="6">AVERAGE(E72:H72)</f>
        <v>0</v>
      </c>
      <c r="J72" s="200"/>
      <c r="K72" s="27" t="s">
        <v>8</v>
      </c>
      <c r="L72" s="28"/>
      <c r="M72" s="23"/>
      <c r="N72" s="23"/>
      <c r="O72" s="23">
        <f t="shared" ref="O72:O80" si="7">+I72/$I$82*$E$68</f>
        <v>0</v>
      </c>
      <c r="P72" s="200"/>
      <c r="Q72" s="1"/>
      <c r="R72" s="1"/>
      <c r="S72" s="1"/>
      <c r="T72" s="1"/>
      <c r="U72" s="1"/>
      <c r="V72" s="1"/>
      <c r="W72" s="1"/>
      <c r="X72" s="1"/>
      <c r="Y72" s="1"/>
      <c r="Z72" s="1"/>
      <c r="AA72" s="1"/>
      <c r="AB72" s="1"/>
      <c r="AC72" s="1"/>
      <c r="AD72" s="1"/>
      <c r="AE72" s="1"/>
      <c r="AF72" s="1"/>
      <c r="AG72" s="1"/>
      <c r="AH72" s="1"/>
      <c r="AI72" s="1"/>
      <c r="AJ72" s="1"/>
      <c r="AK72" s="1"/>
      <c r="AL72" s="1"/>
    </row>
    <row r="73" spans="1:38" x14ac:dyDescent="0.25">
      <c r="A73" s="1"/>
      <c r="B73" s="200"/>
      <c r="C73" s="21" t="s">
        <v>14</v>
      </c>
      <c r="D73" s="21"/>
      <c r="E73" s="2">
        <v>0</v>
      </c>
      <c r="F73" s="2">
        <v>0</v>
      </c>
      <c r="G73" s="2">
        <v>0</v>
      </c>
      <c r="H73" s="2">
        <v>0</v>
      </c>
      <c r="I73" s="23">
        <f t="shared" si="6"/>
        <v>0</v>
      </c>
      <c r="J73" s="200"/>
      <c r="K73" s="21" t="s">
        <v>14</v>
      </c>
      <c r="L73" s="21"/>
      <c r="M73" s="23"/>
      <c r="N73" s="23"/>
      <c r="O73" s="23">
        <f t="shared" si="7"/>
        <v>0</v>
      </c>
      <c r="P73" s="200"/>
      <c r="Q73" s="1"/>
      <c r="R73" s="1"/>
      <c r="S73" s="1"/>
      <c r="T73" s="1"/>
      <c r="U73" s="1"/>
      <c r="V73" s="1"/>
      <c r="W73" s="1"/>
      <c r="X73" s="1"/>
      <c r="Y73" s="1"/>
      <c r="Z73" s="1"/>
      <c r="AA73" s="1"/>
      <c r="AB73" s="1"/>
      <c r="AC73" s="1"/>
      <c r="AD73" s="1"/>
      <c r="AE73" s="1"/>
      <c r="AF73" s="1"/>
      <c r="AG73" s="1"/>
      <c r="AH73" s="1"/>
      <c r="AI73" s="1"/>
      <c r="AJ73" s="1"/>
      <c r="AK73" s="1"/>
      <c r="AL73" s="1"/>
    </row>
    <row r="74" spans="1:38" x14ac:dyDescent="0.25">
      <c r="A74" s="1"/>
      <c r="B74" s="200"/>
      <c r="C74" s="362" t="s">
        <v>10</v>
      </c>
      <c r="D74" s="363"/>
      <c r="E74" s="2">
        <v>0</v>
      </c>
      <c r="F74" s="2">
        <v>0</v>
      </c>
      <c r="G74" s="2">
        <v>0</v>
      </c>
      <c r="H74" s="2">
        <v>0</v>
      </c>
      <c r="I74" s="23">
        <f t="shared" si="6"/>
        <v>0</v>
      </c>
      <c r="J74" s="200"/>
      <c r="K74" s="27" t="s">
        <v>10</v>
      </c>
      <c r="L74" s="28"/>
      <c r="M74" s="23"/>
      <c r="N74" s="23"/>
      <c r="O74" s="23">
        <f t="shared" si="7"/>
        <v>0</v>
      </c>
      <c r="P74" s="200"/>
      <c r="Q74" s="1"/>
      <c r="R74" s="1"/>
      <c r="S74" s="1"/>
      <c r="T74" s="1"/>
      <c r="U74" s="1"/>
      <c r="V74" s="1"/>
      <c r="W74" s="1"/>
      <c r="X74" s="1"/>
      <c r="Y74" s="1"/>
      <c r="Z74" s="1"/>
      <c r="AA74" s="1"/>
      <c r="AB74" s="1"/>
      <c r="AC74" s="1"/>
      <c r="AD74" s="1"/>
      <c r="AE74" s="1"/>
      <c r="AF74" s="1"/>
      <c r="AG74" s="1"/>
      <c r="AH74" s="1"/>
      <c r="AI74" s="1"/>
      <c r="AJ74" s="1"/>
      <c r="AK74" s="1"/>
      <c r="AL74" s="1"/>
    </row>
    <row r="75" spans="1:38" x14ac:dyDescent="0.25">
      <c r="A75" s="1"/>
      <c r="B75" s="200"/>
      <c r="C75" s="362" t="s">
        <v>11</v>
      </c>
      <c r="D75" s="363"/>
      <c r="E75" s="2">
        <v>0</v>
      </c>
      <c r="F75" s="2">
        <v>0</v>
      </c>
      <c r="G75" s="2">
        <v>0</v>
      </c>
      <c r="H75" s="2">
        <v>0</v>
      </c>
      <c r="I75" s="23">
        <f t="shared" si="6"/>
        <v>0</v>
      </c>
      <c r="J75" s="200"/>
      <c r="K75" s="27" t="s">
        <v>11</v>
      </c>
      <c r="L75" s="28"/>
      <c r="M75" s="23"/>
      <c r="N75" s="23"/>
      <c r="O75" s="23">
        <f t="shared" si="7"/>
        <v>0</v>
      </c>
      <c r="P75" s="200"/>
      <c r="Q75" s="1"/>
      <c r="R75" s="1"/>
      <c r="S75" s="1"/>
      <c r="T75" s="1"/>
      <c r="U75" s="1"/>
      <c r="V75" s="1"/>
      <c r="W75" s="1"/>
      <c r="X75" s="1"/>
      <c r="Y75" s="1"/>
      <c r="Z75" s="1"/>
      <c r="AA75" s="1"/>
      <c r="AB75" s="1"/>
      <c r="AC75" s="1"/>
      <c r="AD75" s="1"/>
      <c r="AE75" s="1"/>
      <c r="AF75" s="1"/>
      <c r="AG75" s="1"/>
      <c r="AH75" s="1"/>
      <c r="AI75" s="1"/>
      <c r="AJ75" s="1"/>
      <c r="AK75" s="1"/>
      <c r="AL75" s="1"/>
    </row>
    <row r="76" spans="1:38" x14ac:dyDescent="0.25">
      <c r="A76" s="1"/>
      <c r="B76" s="200"/>
      <c r="C76" s="362" t="s">
        <v>12</v>
      </c>
      <c r="D76" s="363"/>
      <c r="E76" s="2">
        <v>0</v>
      </c>
      <c r="F76" s="2">
        <v>0</v>
      </c>
      <c r="G76" s="2">
        <v>0</v>
      </c>
      <c r="H76" s="2">
        <v>0</v>
      </c>
      <c r="I76" s="23">
        <f t="shared" si="6"/>
        <v>0</v>
      </c>
      <c r="J76" s="200"/>
      <c r="K76" s="27" t="s">
        <v>12</v>
      </c>
      <c r="L76" s="28"/>
      <c r="M76" s="23"/>
      <c r="N76" s="23"/>
      <c r="O76" s="23">
        <f t="shared" si="7"/>
        <v>0</v>
      </c>
      <c r="P76" s="200"/>
      <c r="Q76" s="1"/>
      <c r="R76" s="1"/>
      <c r="S76" s="1"/>
      <c r="T76" s="1"/>
      <c r="U76" s="1"/>
      <c r="V76" s="1"/>
      <c r="W76" s="1"/>
      <c r="X76" s="1"/>
      <c r="Y76" s="1"/>
      <c r="Z76" s="1"/>
      <c r="AA76" s="1"/>
      <c r="AB76" s="1"/>
      <c r="AC76" s="1"/>
      <c r="AD76" s="1"/>
      <c r="AE76" s="1"/>
      <c r="AF76" s="1"/>
      <c r="AG76" s="1"/>
      <c r="AH76" s="1"/>
      <c r="AI76" s="1"/>
      <c r="AJ76" s="1"/>
      <c r="AK76" s="1"/>
      <c r="AL76" s="1"/>
    </row>
    <row r="77" spans="1:38" x14ac:dyDescent="0.25">
      <c r="A77" s="1"/>
      <c r="B77" s="200"/>
      <c r="C77" s="362" t="s">
        <v>31</v>
      </c>
      <c r="D77" s="363"/>
      <c r="E77" s="2">
        <v>0</v>
      </c>
      <c r="F77" s="2">
        <v>0</v>
      </c>
      <c r="G77" s="2">
        <v>0</v>
      </c>
      <c r="H77" s="2">
        <v>0</v>
      </c>
      <c r="I77" s="23">
        <f t="shared" si="6"/>
        <v>0</v>
      </c>
      <c r="J77" s="200"/>
      <c r="K77" s="27" t="s">
        <v>31</v>
      </c>
      <c r="L77" s="28"/>
      <c r="M77" s="23"/>
      <c r="N77" s="23"/>
      <c r="O77" s="23">
        <f t="shared" si="7"/>
        <v>0</v>
      </c>
      <c r="P77" s="200"/>
      <c r="Q77" s="1"/>
      <c r="R77" s="1"/>
      <c r="S77" s="1"/>
      <c r="T77" s="1"/>
      <c r="U77" s="1"/>
      <c r="V77" s="1"/>
      <c r="W77" s="1"/>
      <c r="X77" s="1"/>
      <c r="Y77" s="1"/>
      <c r="Z77" s="1"/>
      <c r="AA77" s="1"/>
      <c r="AB77" s="1"/>
      <c r="AC77" s="1"/>
      <c r="AD77" s="1"/>
      <c r="AE77" s="1"/>
      <c r="AF77" s="1"/>
      <c r="AG77" s="1"/>
      <c r="AH77" s="1"/>
      <c r="AI77" s="1"/>
      <c r="AJ77" s="1"/>
      <c r="AK77" s="1"/>
      <c r="AL77" s="1"/>
    </row>
    <row r="78" spans="1:38" x14ac:dyDescent="0.25">
      <c r="A78" s="1"/>
      <c r="B78" s="200"/>
      <c r="C78" s="362" t="s">
        <v>13</v>
      </c>
      <c r="D78" s="363"/>
      <c r="E78" s="2">
        <v>0</v>
      </c>
      <c r="F78" s="2">
        <v>0</v>
      </c>
      <c r="G78" s="2">
        <v>0</v>
      </c>
      <c r="H78" s="2">
        <v>0</v>
      </c>
      <c r="I78" s="23">
        <f t="shared" si="6"/>
        <v>0</v>
      </c>
      <c r="J78" s="200"/>
      <c r="K78" s="362" t="s">
        <v>13</v>
      </c>
      <c r="L78" s="363"/>
      <c r="M78" s="23"/>
      <c r="N78" s="23"/>
      <c r="O78" s="23">
        <f t="shared" si="7"/>
        <v>0</v>
      </c>
      <c r="P78" s="200"/>
      <c r="Q78" s="1"/>
      <c r="R78" s="1"/>
      <c r="S78" s="1"/>
      <c r="T78" s="1"/>
      <c r="U78" s="1"/>
      <c r="V78" s="1"/>
      <c r="W78" s="1"/>
      <c r="X78" s="1"/>
      <c r="Y78" s="1"/>
      <c r="Z78" s="1"/>
      <c r="AA78" s="1"/>
      <c r="AB78" s="1"/>
      <c r="AC78" s="1"/>
      <c r="AD78" s="1"/>
      <c r="AE78" s="1"/>
      <c r="AF78" s="1"/>
      <c r="AG78" s="1"/>
      <c r="AH78" s="1"/>
      <c r="AI78" s="1"/>
      <c r="AJ78" s="1"/>
      <c r="AK78" s="1"/>
      <c r="AL78" s="1"/>
    </row>
    <row r="79" spans="1:38" x14ac:dyDescent="0.25">
      <c r="A79" s="1"/>
      <c r="B79" s="200"/>
      <c r="C79" s="364" t="str">
        <f>+'2-FSN Entry and Summary'!$U$15</f>
        <v>My 1</v>
      </c>
      <c r="D79" s="364"/>
      <c r="E79" s="2">
        <v>0</v>
      </c>
      <c r="F79" s="2">
        <v>0</v>
      </c>
      <c r="G79" s="2">
        <v>0</v>
      </c>
      <c r="H79" s="2">
        <v>0</v>
      </c>
      <c r="I79" s="23">
        <f t="shared" si="6"/>
        <v>0</v>
      </c>
      <c r="J79" s="200"/>
      <c r="K79" s="362" t="str">
        <f>IF(C79=0," ",C79)</f>
        <v>My 1</v>
      </c>
      <c r="L79" s="363"/>
      <c r="M79" s="23"/>
      <c r="N79" s="23"/>
      <c r="O79" s="23">
        <f t="shared" si="7"/>
        <v>0</v>
      </c>
      <c r="P79" s="200"/>
      <c r="Q79" s="1"/>
      <c r="R79" s="1"/>
      <c r="S79" s="1"/>
      <c r="T79" s="1"/>
      <c r="U79" s="1"/>
      <c r="V79" s="1"/>
      <c r="W79" s="1"/>
      <c r="X79" s="1"/>
      <c r="Y79" s="1"/>
      <c r="Z79" s="1"/>
      <c r="AA79" s="1"/>
      <c r="AB79" s="1"/>
      <c r="AC79" s="1"/>
      <c r="AD79" s="1"/>
      <c r="AE79" s="1"/>
      <c r="AF79" s="1"/>
      <c r="AG79" s="1"/>
      <c r="AH79" s="1"/>
      <c r="AI79" s="1"/>
      <c r="AJ79" s="1"/>
      <c r="AK79" s="1"/>
      <c r="AL79" s="1"/>
    </row>
    <row r="80" spans="1:38" x14ac:dyDescent="0.25">
      <c r="A80" s="1"/>
      <c r="B80" s="200"/>
      <c r="C80" s="364" t="str">
        <f>+'2-FSN Entry and Summary'!$V$15</f>
        <v>My 2</v>
      </c>
      <c r="D80" s="364"/>
      <c r="E80" s="2">
        <v>0</v>
      </c>
      <c r="F80" s="2">
        <v>0</v>
      </c>
      <c r="G80" s="2">
        <v>0</v>
      </c>
      <c r="H80" s="2">
        <v>0</v>
      </c>
      <c r="I80" s="23">
        <f t="shared" si="6"/>
        <v>0</v>
      </c>
      <c r="J80" s="200"/>
      <c r="K80" s="362" t="str">
        <f>IF(C80=0," ",C80)</f>
        <v>My 2</v>
      </c>
      <c r="L80" s="363"/>
      <c r="M80" s="23"/>
      <c r="N80" s="23"/>
      <c r="O80" s="23">
        <f t="shared" si="7"/>
        <v>0</v>
      </c>
      <c r="P80" s="200"/>
      <c r="Q80" s="1"/>
      <c r="R80" s="1"/>
      <c r="S80" s="1"/>
      <c r="T80" s="1"/>
      <c r="U80" s="1"/>
      <c r="V80" s="1"/>
      <c r="W80" s="1"/>
      <c r="X80" s="1"/>
      <c r="Y80" s="1"/>
      <c r="Z80" s="1"/>
      <c r="AA80" s="1"/>
      <c r="AB80" s="1"/>
      <c r="AC80" s="1"/>
      <c r="AD80" s="1"/>
      <c r="AE80" s="1"/>
      <c r="AF80" s="1"/>
      <c r="AG80" s="1"/>
      <c r="AH80" s="1"/>
      <c r="AI80" s="1"/>
      <c r="AJ80" s="1"/>
      <c r="AK80" s="1"/>
      <c r="AL80" s="1"/>
    </row>
    <row r="81" spans="1:38" x14ac:dyDescent="0.25">
      <c r="A81" s="1"/>
      <c r="B81" s="200"/>
      <c r="C81" s="362" t="s">
        <v>7</v>
      </c>
      <c r="D81" s="363"/>
      <c r="E81" s="2">
        <v>0</v>
      </c>
      <c r="F81" s="2">
        <v>0</v>
      </c>
      <c r="G81" s="2">
        <v>0</v>
      </c>
      <c r="H81" s="2">
        <v>0</v>
      </c>
      <c r="I81" s="23">
        <f>AVERAGE(E81:H81)</f>
        <v>0</v>
      </c>
      <c r="J81" s="200"/>
      <c r="K81" s="29" t="s">
        <v>21</v>
      </c>
      <c r="L81" s="30"/>
      <c r="M81" s="23">
        <f>+E68-M70</f>
        <v>0</v>
      </c>
      <c r="N81" s="23">
        <f>+E68-N70</f>
        <v>0</v>
      </c>
      <c r="O81" s="23">
        <v>0</v>
      </c>
      <c r="P81" s="200"/>
      <c r="Q81" s="1"/>
      <c r="R81" s="1"/>
      <c r="S81" s="1"/>
      <c r="T81" s="1"/>
      <c r="U81" s="1"/>
      <c r="V81" s="1"/>
      <c r="W81" s="1"/>
      <c r="X81" s="1"/>
      <c r="Y81" s="1"/>
      <c r="Z81" s="1"/>
      <c r="AA81" s="1"/>
      <c r="AB81" s="1"/>
      <c r="AC81" s="1"/>
      <c r="AD81" s="1"/>
      <c r="AE81" s="1"/>
      <c r="AF81" s="1"/>
      <c r="AG81" s="1"/>
      <c r="AH81" s="1"/>
      <c r="AI81" s="1"/>
      <c r="AJ81" s="1"/>
      <c r="AK81" s="1"/>
      <c r="AL81" s="1"/>
    </row>
    <row r="82" spans="1:38" x14ac:dyDescent="0.25">
      <c r="A82" s="1"/>
      <c r="B82" s="200"/>
      <c r="C82" s="22" t="s">
        <v>16</v>
      </c>
      <c r="D82" s="22"/>
      <c r="E82" s="25">
        <f>SUM(E71:E81)</f>
        <v>0</v>
      </c>
      <c r="F82" s="25">
        <f>SUM(F71:F81)</f>
        <v>0</v>
      </c>
      <c r="G82" s="25">
        <f>SUM(G71:G81)</f>
        <v>0</v>
      </c>
      <c r="H82" s="25">
        <f>SUM(H71:H81)</f>
        <v>0</v>
      </c>
      <c r="I82" s="24">
        <f>IF(SUM(I71:I81)=0,0.00000000001,SUM(I71:I81))</f>
        <v>9.9999999999999994E-12</v>
      </c>
      <c r="J82" s="200"/>
      <c r="K82" s="365" t="s">
        <v>23</v>
      </c>
      <c r="L82" s="365"/>
      <c r="M82" s="24">
        <f>SUM(M70:M81)</f>
        <v>0</v>
      </c>
      <c r="N82" s="24">
        <f>SUM(N70:N81)</f>
        <v>0</v>
      </c>
      <c r="O82" s="24">
        <f>SUM(O70:O81)</f>
        <v>0</v>
      </c>
      <c r="P82" s="200"/>
      <c r="Q82" s="1"/>
      <c r="R82" s="1"/>
      <c r="S82" s="1"/>
      <c r="T82" s="1"/>
      <c r="U82" s="1"/>
      <c r="V82" s="1"/>
      <c r="W82" s="1"/>
      <c r="X82" s="1"/>
      <c r="Y82" s="1"/>
      <c r="Z82" s="1"/>
      <c r="AA82" s="1"/>
      <c r="AB82" s="1"/>
      <c r="AC82" s="1"/>
      <c r="AD82" s="1"/>
      <c r="AE82" s="1"/>
      <c r="AF82" s="1"/>
      <c r="AG82" s="1"/>
      <c r="AH82" s="1"/>
      <c r="AI82" s="1"/>
      <c r="AJ82" s="1"/>
      <c r="AK82" s="1"/>
      <c r="AL82" s="1"/>
    </row>
    <row r="83" spans="1:38" x14ac:dyDescent="0.25">
      <c r="A83" s="1"/>
      <c r="B83" s="366" t="str">
        <f>IF('2-FSN Entry and Summary'!B20&gt;0,"*Continue to next FSN*","*No futher FSN available*")</f>
        <v>*No futher FSN available*</v>
      </c>
      <c r="C83" s="366"/>
      <c r="D83" s="366"/>
      <c r="E83" s="366"/>
      <c r="F83" s="366"/>
      <c r="G83" s="366"/>
      <c r="H83" s="366"/>
      <c r="I83" s="366"/>
      <c r="J83" s="366"/>
      <c r="K83" s="366"/>
      <c r="L83" s="366"/>
      <c r="M83" s="366"/>
      <c r="N83" s="366"/>
      <c r="O83" s="366"/>
      <c r="P83" s="366"/>
      <c r="Q83" s="1"/>
      <c r="R83" s="1"/>
      <c r="S83" s="1"/>
      <c r="T83" s="1"/>
      <c r="U83" s="1"/>
      <c r="V83" s="1"/>
      <c r="W83" s="1"/>
      <c r="X83" s="1"/>
      <c r="Y83" s="1"/>
      <c r="Z83" s="1"/>
      <c r="AA83" s="1"/>
      <c r="AB83" s="1"/>
      <c r="AC83" s="1"/>
      <c r="AD83" s="1"/>
      <c r="AE83" s="1"/>
      <c r="AF83" s="1"/>
      <c r="AG83" s="1"/>
      <c r="AH83" s="1"/>
      <c r="AI83" s="1"/>
      <c r="AJ83" s="1"/>
      <c r="AK83" s="1"/>
      <c r="AL83" s="1"/>
    </row>
    <row r="84" spans="1:38" x14ac:dyDescent="0.25">
      <c r="A84" s="1"/>
      <c r="B84" s="366"/>
      <c r="C84" s="366"/>
      <c r="D84" s="366"/>
      <c r="E84" s="366"/>
      <c r="F84" s="366"/>
      <c r="G84" s="366"/>
      <c r="H84" s="366"/>
      <c r="I84" s="366"/>
      <c r="J84" s="366"/>
      <c r="K84" s="366"/>
      <c r="L84" s="366"/>
      <c r="M84" s="366"/>
      <c r="N84" s="366"/>
      <c r="O84" s="366"/>
      <c r="P84" s="366"/>
      <c r="Q84" s="1"/>
      <c r="R84" s="1"/>
      <c r="S84" s="1"/>
      <c r="T84" s="1"/>
      <c r="U84" s="1"/>
      <c r="V84" s="1"/>
      <c r="W84" s="1"/>
      <c r="X84" s="1"/>
      <c r="Y84" s="1"/>
      <c r="Z84" s="1"/>
      <c r="AA84" s="1"/>
      <c r="AB84" s="1"/>
      <c r="AC84" s="1"/>
      <c r="AD84" s="1"/>
      <c r="AE84" s="1"/>
      <c r="AF84" s="1"/>
      <c r="AG84" s="1"/>
      <c r="AH84" s="1"/>
      <c r="AI84" s="1"/>
      <c r="AJ84" s="1"/>
      <c r="AK84" s="1"/>
      <c r="AL84" s="1"/>
    </row>
    <row r="85" spans="1:38" x14ac:dyDescent="0.25">
      <c r="A85" s="1"/>
      <c r="B85" s="200"/>
      <c r="C85" s="13" t="s">
        <v>1</v>
      </c>
      <c r="D85" s="14"/>
      <c r="E85" s="33">
        <f>+'2-FSN Entry and Summary'!B20</f>
        <v>0</v>
      </c>
      <c r="F85" s="14"/>
      <c r="G85" s="14" t="s">
        <v>15</v>
      </c>
      <c r="H85" s="31">
        <f>+'2-FSN Entry and Summary'!D20</f>
        <v>0</v>
      </c>
      <c r="I85" s="17" t="s">
        <v>3</v>
      </c>
      <c r="J85" s="200"/>
      <c r="K85" s="367" t="s">
        <v>17</v>
      </c>
      <c r="L85" s="368"/>
      <c r="M85" s="368"/>
      <c r="N85" s="368"/>
      <c r="O85" s="369"/>
      <c r="P85" s="200"/>
      <c r="Q85" s="1"/>
      <c r="R85" s="1"/>
      <c r="S85" s="1"/>
      <c r="T85" s="1"/>
      <c r="U85" s="1"/>
      <c r="V85" s="1"/>
      <c r="W85" s="1"/>
      <c r="X85" s="1"/>
      <c r="Y85" s="1"/>
      <c r="Z85" s="1"/>
      <c r="AA85" s="1"/>
      <c r="AB85" s="1"/>
      <c r="AC85" s="1"/>
      <c r="AD85" s="1"/>
      <c r="AE85" s="1"/>
      <c r="AF85" s="1"/>
      <c r="AG85" s="1"/>
      <c r="AH85" s="1"/>
      <c r="AI85" s="1"/>
      <c r="AJ85" s="1"/>
      <c r="AK85" s="1"/>
      <c r="AL85" s="1"/>
    </row>
    <row r="86" spans="1:38" x14ac:dyDescent="0.25">
      <c r="A86" s="1"/>
      <c r="B86" s="200"/>
      <c r="C86" s="15" t="s">
        <v>2</v>
      </c>
      <c r="D86" s="16"/>
      <c r="E86" s="31">
        <f>+'2-FSN Entry and Summary'!C20</f>
        <v>0</v>
      </c>
      <c r="F86" s="16" t="s">
        <v>3</v>
      </c>
      <c r="G86" s="16"/>
      <c r="H86" s="16"/>
      <c r="I86" s="18"/>
      <c r="J86" s="200"/>
      <c r="K86" s="22" t="s">
        <v>22</v>
      </c>
      <c r="L86" s="22">
        <f>+E85</f>
        <v>0</v>
      </c>
      <c r="M86" s="367" t="s">
        <v>20</v>
      </c>
      <c r="N86" s="368"/>
      <c r="O86" s="369"/>
      <c r="P86" s="200"/>
      <c r="Q86" s="1"/>
      <c r="R86" s="1"/>
      <c r="S86" s="1"/>
      <c r="T86" s="1"/>
      <c r="U86" s="1"/>
      <c r="V86" s="1"/>
      <c r="W86" s="1"/>
      <c r="X86" s="1"/>
      <c r="Y86" s="1"/>
      <c r="Z86" s="1"/>
      <c r="AA86" s="1"/>
      <c r="AB86" s="1"/>
      <c r="AC86" s="1"/>
      <c r="AD86" s="1"/>
      <c r="AE86" s="1"/>
      <c r="AF86" s="1"/>
      <c r="AG86" s="1"/>
      <c r="AH86" s="1"/>
      <c r="AI86" s="1"/>
      <c r="AJ86" s="1"/>
      <c r="AK86" s="1"/>
      <c r="AL86" s="1"/>
    </row>
    <row r="87" spans="1:38" x14ac:dyDescent="0.25">
      <c r="A87" s="1"/>
      <c r="B87" s="200"/>
      <c r="C87" s="367" t="s">
        <v>4</v>
      </c>
      <c r="D87" s="368"/>
      <c r="E87" s="368"/>
      <c r="F87" s="368"/>
      <c r="G87" s="368"/>
      <c r="H87" s="368"/>
      <c r="I87" s="369"/>
      <c r="J87" s="200"/>
      <c r="K87" s="370" t="s">
        <v>18</v>
      </c>
      <c r="L87" s="371"/>
      <c r="M87" s="26" t="s">
        <v>28</v>
      </c>
      <c r="N87" s="26" t="s">
        <v>29</v>
      </c>
      <c r="O87" s="26">
        <v>2</v>
      </c>
      <c r="P87" s="200"/>
      <c r="Q87" s="1"/>
      <c r="R87" s="1"/>
      <c r="S87" s="1"/>
      <c r="T87" s="1"/>
      <c r="U87" s="1"/>
      <c r="V87" s="1"/>
      <c r="W87" s="1"/>
      <c r="X87" s="1"/>
      <c r="Y87" s="1"/>
      <c r="Z87" s="1"/>
      <c r="AA87" s="1"/>
      <c r="AB87" s="1"/>
      <c r="AC87" s="1"/>
      <c r="AD87" s="1"/>
      <c r="AE87" s="1"/>
      <c r="AF87" s="1"/>
      <c r="AG87" s="1"/>
      <c r="AH87" s="1"/>
      <c r="AI87" s="1"/>
      <c r="AJ87" s="1"/>
      <c r="AK87" s="1"/>
      <c r="AL87" s="1"/>
    </row>
    <row r="88" spans="1:38" x14ac:dyDescent="0.25">
      <c r="A88" s="1"/>
      <c r="B88" s="200"/>
      <c r="C88" s="19" t="s">
        <v>6</v>
      </c>
      <c r="D88" s="19"/>
      <c r="E88" s="19">
        <v>2009</v>
      </c>
      <c r="F88" s="19">
        <v>2010</v>
      </c>
      <c r="G88" s="19">
        <v>2011</v>
      </c>
      <c r="H88" s="19">
        <v>2012</v>
      </c>
      <c r="I88" s="20" t="s">
        <v>5</v>
      </c>
      <c r="J88" s="200"/>
      <c r="K88" s="21" t="s">
        <v>19</v>
      </c>
      <c r="L88" s="21"/>
      <c r="M88" s="23">
        <f>+E86*0.8</f>
        <v>0</v>
      </c>
      <c r="N88" s="23">
        <f>MIN(I99,E86)</f>
        <v>0</v>
      </c>
      <c r="O88" s="23">
        <f>+I99/I100*E86</f>
        <v>0</v>
      </c>
      <c r="P88" s="200"/>
      <c r="Q88" s="1"/>
      <c r="R88" s="1"/>
      <c r="S88" s="1"/>
      <c r="T88" s="1"/>
      <c r="U88" s="1"/>
      <c r="V88" s="1"/>
      <c r="W88" s="1"/>
      <c r="X88" s="1"/>
      <c r="Y88" s="1"/>
      <c r="Z88" s="1"/>
      <c r="AA88" s="1"/>
      <c r="AB88" s="1"/>
      <c r="AC88" s="1"/>
      <c r="AD88" s="1"/>
      <c r="AE88" s="1"/>
      <c r="AF88" s="1"/>
      <c r="AG88" s="1"/>
      <c r="AH88" s="1"/>
      <c r="AI88" s="1"/>
      <c r="AJ88" s="1"/>
      <c r="AK88" s="1"/>
      <c r="AL88" s="1"/>
    </row>
    <row r="89" spans="1:38" x14ac:dyDescent="0.25">
      <c r="A89" s="1"/>
      <c r="B89" s="200"/>
      <c r="C89" s="372" t="s">
        <v>9</v>
      </c>
      <c r="D89" s="372"/>
      <c r="E89" s="2">
        <v>0</v>
      </c>
      <c r="F89" s="2">
        <v>0</v>
      </c>
      <c r="G89" s="2">
        <v>0</v>
      </c>
      <c r="H89" s="2">
        <v>0</v>
      </c>
      <c r="I89" s="23">
        <f>AVERAGE(E89:H89)</f>
        <v>0</v>
      </c>
      <c r="J89" s="200"/>
      <c r="K89" s="362" t="s">
        <v>9</v>
      </c>
      <c r="L89" s="363"/>
      <c r="M89" s="23"/>
      <c r="N89" s="23"/>
      <c r="O89" s="23">
        <f>+I89/$I$100*$E$86</f>
        <v>0</v>
      </c>
      <c r="P89" s="200"/>
      <c r="Q89" s="1"/>
      <c r="R89" s="1"/>
      <c r="S89" s="1"/>
      <c r="T89" s="1"/>
      <c r="U89" s="1"/>
      <c r="V89" s="1"/>
      <c r="W89" s="1"/>
      <c r="X89" s="1"/>
      <c r="Y89" s="1"/>
      <c r="Z89" s="1"/>
      <c r="AA89" s="1"/>
      <c r="AB89" s="1"/>
      <c r="AC89" s="1"/>
      <c r="AD89" s="1"/>
      <c r="AE89" s="1"/>
      <c r="AF89" s="1"/>
      <c r="AG89" s="1"/>
      <c r="AH89" s="1"/>
      <c r="AI89" s="1"/>
      <c r="AJ89" s="1"/>
      <c r="AK89" s="1"/>
      <c r="AL89" s="1"/>
    </row>
    <row r="90" spans="1:38" x14ac:dyDescent="0.25">
      <c r="A90" s="1"/>
      <c r="B90" s="200"/>
      <c r="C90" s="362" t="s">
        <v>8</v>
      </c>
      <c r="D90" s="363"/>
      <c r="E90" s="2">
        <v>0</v>
      </c>
      <c r="F90" s="2">
        <v>0</v>
      </c>
      <c r="G90" s="2">
        <v>0</v>
      </c>
      <c r="H90" s="2">
        <v>0</v>
      </c>
      <c r="I90" s="23">
        <f t="shared" ref="I90:I98" si="8">AVERAGE(E90:H90)</f>
        <v>0</v>
      </c>
      <c r="J90" s="200"/>
      <c r="K90" s="27" t="s">
        <v>8</v>
      </c>
      <c r="L90" s="28"/>
      <c r="M90" s="23"/>
      <c r="N90" s="23"/>
      <c r="O90" s="23">
        <f t="shared" ref="O90:O98" si="9">+I90/$I$100*$E$86</f>
        <v>0</v>
      </c>
      <c r="P90" s="200"/>
      <c r="Q90" s="1"/>
      <c r="R90" s="1"/>
      <c r="S90" s="1"/>
      <c r="T90" s="1"/>
      <c r="U90" s="1"/>
      <c r="V90" s="1"/>
      <c r="W90" s="1"/>
      <c r="X90" s="1"/>
      <c r="Y90" s="1"/>
      <c r="Z90" s="1"/>
      <c r="AA90" s="1"/>
      <c r="AB90" s="1"/>
      <c r="AC90" s="1"/>
      <c r="AD90" s="1"/>
      <c r="AE90" s="1"/>
      <c r="AF90" s="1"/>
      <c r="AG90" s="1"/>
      <c r="AH90" s="1"/>
      <c r="AI90" s="1"/>
      <c r="AJ90" s="1"/>
      <c r="AK90" s="1"/>
      <c r="AL90" s="1"/>
    </row>
    <row r="91" spans="1:38" x14ac:dyDescent="0.25">
      <c r="A91" s="1"/>
      <c r="B91" s="200"/>
      <c r="C91" s="21" t="s">
        <v>14</v>
      </c>
      <c r="D91" s="21"/>
      <c r="E91" s="2">
        <v>0</v>
      </c>
      <c r="F91" s="2">
        <v>0</v>
      </c>
      <c r="G91" s="2">
        <v>0</v>
      </c>
      <c r="H91" s="2">
        <v>0</v>
      </c>
      <c r="I91" s="23">
        <f t="shared" si="8"/>
        <v>0</v>
      </c>
      <c r="J91" s="200"/>
      <c r="K91" s="21" t="s">
        <v>14</v>
      </c>
      <c r="L91" s="21"/>
      <c r="M91" s="23"/>
      <c r="N91" s="23"/>
      <c r="O91" s="23">
        <f t="shared" si="9"/>
        <v>0</v>
      </c>
      <c r="P91" s="200"/>
      <c r="Q91" s="1"/>
      <c r="R91" s="1"/>
      <c r="S91" s="1"/>
      <c r="T91" s="1"/>
      <c r="U91" s="1"/>
      <c r="V91" s="1"/>
      <c r="W91" s="1"/>
      <c r="X91" s="1"/>
      <c r="Y91" s="1"/>
      <c r="Z91" s="1"/>
      <c r="AA91" s="1"/>
      <c r="AB91" s="1"/>
      <c r="AC91" s="1"/>
      <c r="AD91" s="1"/>
      <c r="AE91" s="1"/>
      <c r="AF91" s="1"/>
      <c r="AG91" s="1"/>
      <c r="AH91" s="1"/>
      <c r="AI91" s="1"/>
      <c r="AJ91" s="1"/>
      <c r="AK91" s="1"/>
      <c r="AL91" s="1"/>
    </row>
    <row r="92" spans="1:38" x14ac:dyDescent="0.25">
      <c r="A92" s="1"/>
      <c r="B92" s="200"/>
      <c r="C92" s="362" t="s">
        <v>10</v>
      </c>
      <c r="D92" s="363"/>
      <c r="E92" s="2">
        <v>0</v>
      </c>
      <c r="F92" s="2">
        <v>0</v>
      </c>
      <c r="G92" s="2">
        <v>0</v>
      </c>
      <c r="H92" s="2">
        <v>0</v>
      </c>
      <c r="I92" s="23">
        <f t="shared" si="8"/>
        <v>0</v>
      </c>
      <c r="J92" s="200"/>
      <c r="K92" s="27" t="s">
        <v>10</v>
      </c>
      <c r="L92" s="28"/>
      <c r="M92" s="23"/>
      <c r="N92" s="23"/>
      <c r="O92" s="23">
        <f t="shared" si="9"/>
        <v>0</v>
      </c>
      <c r="P92" s="200"/>
      <c r="Q92" s="1"/>
      <c r="R92" s="1"/>
      <c r="S92" s="1"/>
      <c r="T92" s="1"/>
      <c r="U92" s="1"/>
      <c r="V92" s="1"/>
      <c r="W92" s="1"/>
      <c r="X92" s="1"/>
      <c r="Y92" s="1"/>
      <c r="Z92" s="1"/>
      <c r="AA92" s="1"/>
      <c r="AB92" s="1"/>
      <c r="AC92" s="1"/>
      <c r="AD92" s="1"/>
      <c r="AE92" s="1"/>
      <c r="AF92" s="1"/>
      <c r="AG92" s="1"/>
      <c r="AH92" s="1"/>
      <c r="AI92" s="1"/>
      <c r="AJ92" s="1"/>
      <c r="AK92" s="1"/>
      <c r="AL92" s="1"/>
    </row>
    <row r="93" spans="1:38" x14ac:dyDescent="0.25">
      <c r="A93" s="1"/>
      <c r="B93" s="200"/>
      <c r="C93" s="362" t="s">
        <v>11</v>
      </c>
      <c r="D93" s="363"/>
      <c r="E93" s="2">
        <v>0</v>
      </c>
      <c r="F93" s="2">
        <v>0</v>
      </c>
      <c r="G93" s="2">
        <v>0</v>
      </c>
      <c r="H93" s="2">
        <v>0</v>
      </c>
      <c r="I93" s="23">
        <f t="shared" si="8"/>
        <v>0</v>
      </c>
      <c r="J93" s="200"/>
      <c r="K93" s="27" t="s">
        <v>11</v>
      </c>
      <c r="L93" s="28"/>
      <c r="M93" s="23"/>
      <c r="N93" s="23"/>
      <c r="O93" s="23">
        <f t="shared" si="9"/>
        <v>0</v>
      </c>
      <c r="P93" s="200"/>
      <c r="Q93" s="1"/>
      <c r="R93" s="1"/>
      <c r="S93" s="1"/>
      <c r="T93" s="1"/>
      <c r="U93" s="1"/>
      <c r="V93" s="1"/>
      <c r="W93" s="1"/>
      <c r="X93" s="1"/>
      <c r="Y93" s="1"/>
      <c r="Z93" s="1"/>
      <c r="AA93" s="1"/>
      <c r="AB93" s="1"/>
      <c r="AC93" s="1"/>
      <c r="AD93" s="1"/>
      <c r="AE93" s="1"/>
      <c r="AF93" s="1"/>
      <c r="AG93" s="1"/>
      <c r="AH93" s="1"/>
      <c r="AI93" s="1"/>
      <c r="AJ93" s="1"/>
      <c r="AK93" s="1"/>
      <c r="AL93" s="1"/>
    </row>
    <row r="94" spans="1:38" x14ac:dyDescent="0.25">
      <c r="A94" s="1"/>
      <c r="B94" s="200"/>
      <c r="C94" s="362" t="s">
        <v>12</v>
      </c>
      <c r="D94" s="363"/>
      <c r="E94" s="2">
        <v>0</v>
      </c>
      <c r="F94" s="2">
        <v>0</v>
      </c>
      <c r="G94" s="2">
        <v>0</v>
      </c>
      <c r="H94" s="2">
        <v>0</v>
      </c>
      <c r="I94" s="23">
        <f t="shared" si="8"/>
        <v>0</v>
      </c>
      <c r="J94" s="200"/>
      <c r="K94" s="27" t="s">
        <v>12</v>
      </c>
      <c r="L94" s="28"/>
      <c r="M94" s="23"/>
      <c r="N94" s="23"/>
      <c r="O94" s="23">
        <f t="shared" si="9"/>
        <v>0</v>
      </c>
      <c r="P94" s="200"/>
      <c r="Q94" s="1"/>
      <c r="R94" s="1"/>
      <c r="S94" s="1"/>
      <c r="T94" s="1"/>
      <c r="U94" s="1"/>
      <c r="V94" s="1"/>
      <c r="W94" s="1"/>
      <c r="X94" s="1"/>
      <c r="Y94" s="1"/>
      <c r="Z94" s="1"/>
      <c r="AA94" s="1"/>
      <c r="AB94" s="1"/>
      <c r="AC94" s="1"/>
      <c r="AD94" s="1"/>
      <c r="AE94" s="1"/>
      <c r="AF94" s="1"/>
      <c r="AG94" s="1"/>
      <c r="AH94" s="1"/>
      <c r="AI94" s="1"/>
      <c r="AJ94" s="1"/>
      <c r="AK94" s="1"/>
      <c r="AL94" s="1"/>
    </row>
    <row r="95" spans="1:38" x14ac:dyDescent="0.25">
      <c r="A95" s="1"/>
      <c r="B95" s="200"/>
      <c r="C95" s="362" t="s">
        <v>31</v>
      </c>
      <c r="D95" s="363"/>
      <c r="E95" s="2">
        <v>0</v>
      </c>
      <c r="F95" s="2">
        <v>0</v>
      </c>
      <c r="G95" s="2">
        <v>0</v>
      </c>
      <c r="H95" s="2">
        <v>0</v>
      </c>
      <c r="I95" s="23">
        <f t="shared" si="8"/>
        <v>0</v>
      </c>
      <c r="J95" s="200"/>
      <c r="K95" s="27" t="s">
        <v>31</v>
      </c>
      <c r="L95" s="28"/>
      <c r="M95" s="23"/>
      <c r="N95" s="23"/>
      <c r="O95" s="23">
        <f t="shared" si="9"/>
        <v>0</v>
      </c>
      <c r="P95" s="200"/>
      <c r="Q95" s="1"/>
      <c r="R95" s="1"/>
      <c r="S95" s="1"/>
      <c r="T95" s="1"/>
      <c r="U95" s="1"/>
      <c r="V95" s="1"/>
      <c r="W95" s="1"/>
      <c r="X95" s="1"/>
      <c r="Y95" s="1"/>
      <c r="Z95" s="1"/>
      <c r="AA95" s="1"/>
      <c r="AB95" s="1"/>
      <c r="AC95" s="1"/>
      <c r="AD95" s="1"/>
      <c r="AE95" s="1"/>
      <c r="AF95" s="1"/>
      <c r="AG95" s="1"/>
      <c r="AH95" s="1"/>
      <c r="AI95" s="1"/>
      <c r="AJ95" s="1"/>
      <c r="AK95" s="1"/>
      <c r="AL95" s="1"/>
    </row>
    <row r="96" spans="1:38" x14ac:dyDescent="0.25">
      <c r="A96" s="1"/>
      <c r="B96" s="200"/>
      <c r="C96" s="362" t="s">
        <v>13</v>
      </c>
      <c r="D96" s="363"/>
      <c r="E96" s="2">
        <v>0</v>
      </c>
      <c r="F96" s="2">
        <v>0</v>
      </c>
      <c r="G96" s="2">
        <v>0</v>
      </c>
      <c r="H96" s="2">
        <v>0</v>
      </c>
      <c r="I96" s="23">
        <f t="shared" si="8"/>
        <v>0</v>
      </c>
      <c r="J96" s="200"/>
      <c r="K96" s="362" t="s">
        <v>13</v>
      </c>
      <c r="L96" s="363"/>
      <c r="M96" s="23"/>
      <c r="N96" s="23"/>
      <c r="O96" s="23">
        <f t="shared" si="9"/>
        <v>0</v>
      </c>
      <c r="P96" s="200"/>
      <c r="Q96" s="1"/>
      <c r="R96" s="1"/>
      <c r="S96" s="1"/>
      <c r="T96" s="1"/>
      <c r="U96" s="1"/>
      <c r="V96" s="1"/>
      <c r="W96" s="1"/>
      <c r="X96" s="1"/>
      <c r="Y96" s="1"/>
      <c r="Z96" s="1"/>
      <c r="AA96" s="1"/>
      <c r="AB96" s="1"/>
      <c r="AC96" s="1"/>
      <c r="AD96" s="1"/>
      <c r="AE96" s="1"/>
      <c r="AF96" s="1"/>
      <c r="AG96" s="1"/>
      <c r="AH96" s="1"/>
      <c r="AI96" s="1"/>
      <c r="AJ96" s="1"/>
      <c r="AK96" s="1"/>
      <c r="AL96" s="1"/>
    </row>
    <row r="97" spans="1:39" x14ac:dyDescent="0.25">
      <c r="A97" s="1"/>
      <c r="B97" s="200"/>
      <c r="C97" s="364" t="str">
        <f>+'2-FSN Entry and Summary'!$U$15</f>
        <v>My 1</v>
      </c>
      <c r="D97" s="364"/>
      <c r="E97" s="2">
        <v>0</v>
      </c>
      <c r="F97" s="2">
        <v>0</v>
      </c>
      <c r="G97" s="2">
        <v>0</v>
      </c>
      <c r="H97" s="2">
        <v>0</v>
      </c>
      <c r="I97" s="23">
        <f t="shared" si="8"/>
        <v>0</v>
      </c>
      <c r="J97" s="200"/>
      <c r="K97" s="362" t="str">
        <f>IF(C97=0," ",C97)</f>
        <v>My 1</v>
      </c>
      <c r="L97" s="363"/>
      <c r="M97" s="23"/>
      <c r="N97" s="23"/>
      <c r="O97" s="23">
        <f t="shared" si="9"/>
        <v>0</v>
      </c>
      <c r="P97" s="200"/>
      <c r="Q97" s="1"/>
      <c r="R97" s="1"/>
      <c r="S97" s="1"/>
      <c r="T97" s="1"/>
      <c r="U97" s="1"/>
      <c r="V97" s="1"/>
      <c r="W97" s="1"/>
      <c r="X97" s="1"/>
      <c r="Y97" s="1"/>
      <c r="Z97" s="1"/>
      <c r="AA97" s="1"/>
      <c r="AB97" s="1"/>
      <c r="AC97" s="1"/>
      <c r="AD97" s="1"/>
      <c r="AE97" s="1"/>
      <c r="AF97" s="1"/>
      <c r="AG97" s="1"/>
      <c r="AH97" s="1"/>
      <c r="AI97" s="1"/>
      <c r="AJ97" s="1"/>
      <c r="AK97" s="1"/>
      <c r="AL97" s="1"/>
    </row>
    <row r="98" spans="1:39" x14ac:dyDescent="0.25">
      <c r="A98" s="1"/>
      <c r="B98" s="200"/>
      <c r="C98" s="364" t="str">
        <f>+'2-FSN Entry and Summary'!$V$15</f>
        <v>My 2</v>
      </c>
      <c r="D98" s="364"/>
      <c r="E98" s="2">
        <v>0</v>
      </c>
      <c r="F98" s="2">
        <v>0</v>
      </c>
      <c r="G98" s="2">
        <v>0</v>
      </c>
      <c r="H98" s="2">
        <v>0</v>
      </c>
      <c r="I98" s="23">
        <f t="shared" si="8"/>
        <v>0</v>
      </c>
      <c r="J98" s="200"/>
      <c r="K98" s="362" t="str">
        <f>IF(C98=0," ",C98)</f>
        <v>My 2</v>
      </c>
      <c r="L98" s="363"/>
      <c r="M98" s="23"/>
      <c r="N98" s="23"/>
      <c r="O98" s="23">
        <f t="shared" si="9"/>
        <v>0</v>
      </c>
      <c r="P98" s="200"/>
      <c r="Q98" s="1"/>
      <c r="R98" s="1"/>
      <c r="S98" s="1"/>
      <c r="T98" s="1"/>
      <c r="U98" s="1"/>
      <c r="V98" s="1"/>
      <c r="W98" s="1"/>
      <c r="X98" s="1"/>
      <c r="Y98" s="1"/>
      <c r="Z98" s="1"/>
      <c r="AA98" s="1"/>
      <c r="AB98" s="1"/>
      <c r="AC98" s="1"/>
      <c r="AD98" s="1"/>
      <c r="AE98" s="1"/>
      <c r="AF98" s="1"/>
      <c r="AG98" s="1"/>
      <c r="AH98" s="1"/>
      <c r="AI98" s="1"/>
      <c r="AJ98" s="1"/>
      <c r="AK98" s="1"/>
      <c r="AL98" s="1"/>
    </row>
    <row r="99" spans="1:39" x14ac:dyDescent="0.25">
      <c r="A99" s="1"/>
      <c r="B99" s="200"/>
      <c r="C99" s="362" t="s">
        <v>7</v>
      </c>
      <c r="D99" s="363"/>
      <c r="E99" s="2">
        <v>0</v>
      </c>
      <c r="F99" s="2">
        <v>0</v>
      </c>
      <c r="G99" s="2">
        <v>0</v>
      </c>
      <c r="H99" s="2">
        <v>0</v>
      </c>
      <c r="I99" s="23">
        <f>AVERAGE(E99:H99)</f>
        <v>0</v>
      </c>
      <c r="J99" s="200"/>
      <c r="K99" s="29" t="s">
        <v>21</v>
      </c>
      <c r="L99" s="30"/>
      <c r="M99" s="23">
        <f>+E86-M88</f>
        <v>0</v>
      </c>
      <c r="N99" s="23">
        <f>+E86-N88</f>
        <v>0</v>
      </c>
      <c r="O99" s="23">
        <v>0</v>
      </c>
      <c r="P99" s="200"/>
      <c r="Q99" s="1"/>
      <c r="R99" s="1"/>
      <c r="S99" s="1"/>
      <c r="T99" s="1"/>
      <c r="U99" s="1"/>
      <c r="V99" s="1"/>
      <c r="W99" s="1"/>
      <c r="X99" s="1"/>
      <c r="Y99" s="1"/>
      <c r="Z99" s="1"/>
      <c r="AA99" s="1"/>
      <c r="AB99" s="1"/>
      <c r="AC99" s="1"/>
      <c r="AD99" s="1"/>
      <c r="AE99" s="1"/>
      <c r="AF99" s="1"/>
      <c r="AG99" s="1"/>
      <c r="AH99" s="1"/>
      <c r="AI99" s="1"/>
      <c r="AJ99" s="1"/>
      <c r="AK99" s="1"/>
      <c r="AL99" s="1"/>
    </row>
    <row r="100" spans="1:39" x14ac:dyDescent="0.25">
      <c r="A100" s="1"/>
      <c r="B100" s="200"/>
      <c r="C100" s="22" t="s">
        <v>16</v>
      </c>
      <c r="D100" s="22"/>
      <c r="E100" s="25">
        <f>SUM(E89:E99)</f>
        <v>0</v>
      </c>
      <c r="F100" s="25">
        <f>SUM(F89:F99)</f>
        <v>0</v>
      </c>
      <c r="G100" s="25">
        <f>SUM(G89:G99)</f>
        <v>0</v>
      </c>
      <c r="H100" s="25">
        <f>SUM(H89:H99)</f>
        <v>0</v>
      </c>
      <c r="I100" s="24">
        <f>IF(SUM(I89:I99)=0,0.00000000001,SUM(I89:I99))</f>
        <v>9.9999999999999994E-12</v>
      </c>
      <c r="J100" s="200"/>
      <c r="K100" s="365" t="s">
        <v>23</v>
      </c>
      <c r="L100" s="365"/>
      <c r="M100" s="24">
        <f>SUM(M88:M99)</f>
        <v>0</v>
      </c>
      <c r="N100" s="24">
        <f>SUM(N88:N99)</f>
        <v>0</v>
      </c>
      <c r="O100" s="24">
        <f>SUM(O88:O99)</f>
        <v>0</v>
      </c>
      <c r="P100" s="200"/>
      <c r="Q100" s="1"/>
      <c r="R100" s="1"/>
      <c r="S100" s="1"/>
      <c r="T100" s="1"/>
      <c r="U100" s="1"/>
      <c r="V100" s="1"/>
      <c r="W100" s="1"/>
      <c r="X100" s="1"/>
      <c r="Y100" s="1"/>
      <c r="Z100" s="1"/>
      <c r="AA100" s="1"/>
      <c r="AB100" s="1"/>
      <c r="AC100" s="1"/>
      <c r="AD100" s="1"/>
      <c r="AE100" s="1"/>
      <c r="AF100" s="1"/>
      <c r="AG100" s="1"/>
      <c r="AH100" s="1"/>
      <c r="AI100" s="1"/>
      <c r="AJ100" s="1"/>
      <c r="AK100" s="1"/>
      <c r="AL100" s="1"/>
      <c r="AM100" s="1"/>
    </row>
    <row r="101" spans="1:39" x14ac:dyDescent="0.25">
      <c r="A101" s="1"/>
      <c r="B101" s="366" t="str">
        <f>IF('2-FSN Entry and Summary'!B21&gt;0,"*Continue to next FSN*","*No further FSN available*")</f>
        <v>*No further FSN available*</v>
      </c>
      <c r="C101" s="366"/>
      <c r="D101" s="366"/>
      <c r="E101" s="366"/>
      <c r="F101" s="366"/>
      <c r="G101" s="366"/>
      <c r="H101" s="366"/>
      <c r="I101" s="366"/>
      <c r="J101" s="366"/>
      <c r="K101" s="366"/>
      <c r="L101" s="366"/>
      <c r="M101" s="366"/>
      <c r="N101" s="366"/>
      <c r="O101" s="366"/>
      <c r="P101" s="366"/>
      <c r="Q101" s="1"/>
      <c r="R101" s="1"/>
      <c r="S101" s="1"/>
      <c r="T101" s="1"/>
      <c r="U101" s="1"/>
      <c r="V101" s="1"/>
      <c r="W101" s="1"/>
      <c r="X101" s="1"/>
      <c r="Y101" s="1"/>
      <c r="Z101" s="1"/>
      <c r="AA101" s="1"/>
      <c r="AB101" s="1"/>
      <c r="AC101" s="1"/>
      <c r="AD101" s="1"/>
      <c r="AE101" s="1"/>
      <c r="AF101" s="1"/>
      <c r="AG101" s="1"/>
      <c r="AH101" s="1"/>
      <c r="AI101" s="1"/>
      <c r="AJ101" s="1"/>
      <c r="AK101" s="1"/>
      <c r="AL101" s="1"/>
      <c r="AM101" s="1"/>
    </row>
    <row r="102" spans="1:39" x14ac:dyDescent="0.25">
      <c r="A102" s="1"/>
      <c r="B102" s="366"/>
      <c r="C102" s="366"/>
      <c r="D102" s="366"/>
      <c r="E102" s="366"/>
      <c r="F102" s="366"/>
      <c r="G102" s="366"/>
      <c r="H102" s="366"/>
      <c r="I102" s="366"/>
      <c r="J102" s="366"/>
      <c r="K102" s="366"/>
      <c r="L102" s="366"/>
      <c r="M102" s="366"/>
      <c r="N102" s="366"/>
      <c r="O102" s="366"/>
      <c r="P102" s="366"/>
      <c r="Q102" s="1"/>
      <c r="R102" s="1"/>
      <c r="S102" s="1"/>
      <c r="T102" s="1"/>
      <c r="U102" s="1"/>
      <c r="V102" s="1"/>
      <c r="W102" s="1"/>
      <c r="X102" s="1"/>
      <c r="Y102" s="1"/>
      <c r="Z102" s="1"/>
      <c r="AA102" s="1"/>
      <c r="AB102" s="1"/>
      <c r="AC102" s="1"/>
      <c r="AD102" s="1"/>
      <c r="AE102" s="1"/>
      <c r="AF102" s="1"/>
      <c r="AG102" s="1"/>
      <c r="AH102" s="1"/>
      <c r="AI102" s="1"/>
      <c r="AJ102" s="1"/>
      <c r="AK102" s="1"/>
      <c r="AL102" s="1"/>
      <c r="AM102" s="1"/>
    </row>
    <row r="103" spans="1:39" x14ac:dyDescent="0.25">
      <c r="A103" s="1"/>
      <c r="B103" s="200"/>
      <c r="C103" s="13" t="s">
        <v>1</v>
      </c>
      <c r="D103" s="14"/>
      <c r="E103" s="33">
        <f>+'2-FSN Entry and Summary'!B21</f>
        <v>0</v>
      </c>
      <c r="F103" s="14"/>
      <c r="G103" s="14" t="s">
        <v>15</v>
      </c>
      <c r="H103" s="31">
        <f>+'2-FSN Entry and Summary'!D21</f>
        <v>0</v>
      </c>
      <c r="I103" s="17" t="s">
        <v>3</v>
      </c>
      <c r="J103" s="200"/>
      <c r="K103" s="367" t="s">
        <v>17</v>
      </c>
      <c r="L103" s="368"/>
      <c r="M103" s="368"/>
      <c r="N103" s="368"/>
      <c r="O103" s="369"/>
      <c r="P103" s="200"/>
      <c r="Q103" s="1"/>
      <c r="R103" s="1"/>
      <c r="S103" s="1"/>
      <c r="T103" s="1"/>
      <c r="U103" s="1"/>
      <c r="V103" s="1"/>
      <c r="W103" s="1"/>
      <c r="X103" s="1"/>
      <c r="Y103" s="1"/>
      <c r="Z103" s="1"/>
      <c r="AA103" s="1"/>
      <c r="AB103" s="1"/>
      <c r="AC103" s="1"/>
      <c r="AD103" s="1"/>
      <c r="AE103" s="1"/>
      <c r="AF103" s="1"/>
      <c r="AG103" s="1"/>
      <c r="AH103" s="1"/>
      <c r="AI103" s="1"/>
      <c r="AJ103" s="1"/>
      <c r="AK103" s="1"/>
      <c r="AL103" s="1"/>
      <c r="AM103" s="1"/>
    </row>
    <row r="104" spans="1:39" x14ac:dyDescent="0.25">
      <c r="A104" s="1"/>
      <c r="B104" s="200"/>
      <c r="C104" s="15" t="s">
        <v>2</v>
      </c>
      <c r="D104" s="16"/>
      <c r="E104" s="31">
        <f>+'2-FSN Entry and Summary'!C21</f>
        <v>0</v>
      </c>
      <c r="F104" s="16" t="s">
        <v>3</v>
      </c>
      <c r="G104" s="16"/>
      <c r="H104" s="16"/>
      <c r="I104" s="18"/>
      <c r="J104" s="200"/>
      <c r="K104" s="22" t="s">
        <v>22</v>
      </c>
      <c r="L104" s="22">
        <f>+E103</f>
        <v>0</v>
      </c>
      <c r="M104" s="367" t="s">
        <v>20</v>
      </c>
      <c r="N104" s="368"/>
      <c r="O104" s="369"/>
      <c r="P104" s="200"/>
      <c r="Q104" s="1"/>
      <c r="R104" s="1"/>
      <c r="S104" s="1"/>
      <c r="T104" s="1"/>
      <c r="U104" s="1"/>
      <c r="V104" s="1"/>
      <c r="W104" s="1"/>
      <c r="X104" s="1"/>
      <c r="Y104" s="1"/>
      <c r="Z104" s="1"/>
      <c r="AA104" s="1"/>
      <c r="AB104" s="1"/>
      <c r="AC104" s="1"/>
      <c r="AD104" s="1"/>
      <c r="AE104" s="1"/>
      <c r="AF104" s="1"/>
      <c r="AG104" s="1"/>
      <c r="AH104" s="1"/>
      <c r="AI104" s="1"/>
      <c r="AJ104" s="1"/>
      <c r="AK104" s="1"/>
      <c r="AL104" s="1"/>
      <c r="AM104" s="1"/>
    </row>
    <row r="105" spans="1:39" x14ac:dyDescent="0.25">
      <c r="A105" s="1"/>
      <c r="B105" s="200"/>
      <c r="C105" s="367" t="s">
        <v>4</v>
      </c>
      <c r="D105" s="368"/>
      <c r="E105" s="368"/>
      <c r="F105" s="368"/>
      <c r="G105" s="368"/>
      <c r="H105" s="368"/>
      <c r="I105" s="369"/>
      <c r="J105" s="200"/>
      <c r="K105" s="370" t="s">
        <v>18</v>
      </c>
      <c r="L105" s="371"/>
      <c r="M105" s="26" t="s">
        <v>28</v>
      </c>
      <c r="N105" s="26" t="s">
        <v>29</v>
      </c>
      <c r="O105" s="26">
        <v>2</v>
      </c>
      <c r="P105" s="200"/>
      <c r="Q105" s="1"/>
      <c r="R105" s="1"/>
      <c r="S105" s="1"/>
      <c r="T105" s="1"/>
      <c r="U105" s="1"/>
      <c r="V105" s="1"/>
      <c r="W105" s="1"/>
      <c r="X105" s="1"/>
      <c r="Y105" s="1"/>
      <c r="Z105" s="1"/>
      <c r="AA105" s="1"/>
      <c r="AB105" s="1"/>
      <c r="AC105" s="1"/>
      <c r="AD105" s="1"/>
      <c r="AE105" s="1"/>
      <c r="AF105" s="1"/>
      <c r="AG105" s="1"/>
      <c r="AH105" s="1"/>
      <c r="AI105" s="1"/>
      <c r="AJ105" s="1"/>
      <c r="AK105" s="1"/>
      <c r="AL105" s="1"/>
      <c r="AM105" s="1"/>
    </row>
    <row r="106" spans="1:39" x14ac:dyDescent="0.25">
      <c r="A106" s="1"/>
      <c r="B106" s="200"/>
      <c r="C106" s="19" t="s">
        <v>6</v>
      </c>
      <c r="D106" s="19"/>
      <c r="E106" s="19">
        <v>2009</v>
      </c>
      <c r="F106" s="19">
        <v>2010</v>
      </c>
      <c r="G106" s="19">
        <v>2011</v>
      </c>
      <c r="H106" s="19">
        <v>2012</v>
      </c>
      <c r="I106" s="20" t="s">
        <v>5</v>
      </c>
      <c r="J106" s="200"/>
      <c r="K106" s="21" t="s">
        <v>19</v>
      </c>
      <c r="L106" s="21"/>
      <c r="M106" s="23">
        <f>+E104*0.8</f>
        <v>0</v>
      </c>
      <c r="N106" s="23">
        <f>MIN(I117,E104)</f>
        <v>0</v>
      </c>
      <c r="O106" s="23">
        <f>+I117/I118*E104</f>
        <v>0</v>
      </c>
      <c r="P106" s="200"/>
      <c r="Q106" s="1"/>
      <c r="R106" s="1"/>
      <c r="S106" s="1"/>
      <c r="T106" s="1"/>
      <c r="U106" s="1"/>
      <c r="V106" s="1"/>
      <c r="W106" s="1"/>
      <c r="X106" s="1"/>
      <c r="Y106" s="1"/>
      <c r="Z106" s="1"/>
      <c r="AA106" s="1"/>
      <c r="AB106" s="1"/>
      <c r="AC106" s="1"/>
      <c r="AD106" s="1"/>
      <c r="AE106" s="1"/>
      <c r="AF106" s="1"/>
      <c r="AG106" s="1"/>
      <c r="AH106" s="1"/>
      <c r="AI106" s="1"/>
      <c r="AJ106" s="1"/>
      <c r="AK106" s="1"/>
      <c r="AL106" s="1"/>
      <c r="AM106" s="1"/>
    </row>
    <row r="107" spans="1:39" x14ac:dyDescent="0.25">
      <c r="A107" s="1"/>
      <c r="B107" s="200"/>
      <c r="C107" s="372" t="s">
        <v>9</v>
      </c>
      <c r="D107" s="372"/>
      <c r="E107" s="2">
        <v>0</v>
      </c>
      <c r="F107" s="2">
        <v>0</v>
      </c>
      <c r="G107" s="2">
        <v>0</v>
      </c>
      <c r="H107" s="2">
        <v>0</v>
      </c>
      <c r="I107" s="23">
        <f>AVERAGE(E107:H107)</f>
        <v>0</v>
      </c>
      <c r="J107" s="200"/>
      <c r="K107" s="362" t="s">
        <v>9</v>
      </c>
      <c r="L107" s="363"/>
      <c r="M107" s="23"/>
      <c r="N107" s="23"/>
      <c r="O107" s="23">
        <f>+I107/$I$118*$E$104</f>
        <v>0</v>
      </c>
      <c r="P107" s="200"/>
      <c r="Q107" s="1"/>
      <c r="R107" s="1"/>
      <c r="S107" s="1"/>
      <c r="T107" s="1"/>
      <c r="U107" s="1"/>
      <c r="V107" s="1"/>
      <c r="W107" s="1"/>
      <c r="X107" s="1"/>
      <c r="Y107" s="1"/>
      <c r="Z107" s="1"/>
      <c r="AA107" s="1"/>
      <c r="AB107" s="1"/>
      <c r="AC107" s="1"/>
      <c r="AD107" s="1"/>
      <c r="AE107" s="1"/>
      <c r="AF107" s="1"/>
      <c r="AG107" s="1"/>
      <c r="AH107" s="1"/>
      <c r="AI107" s="1"/>
      <c r="AJ107" s="1"/>
      <c r="AK107" s="1"/>
      <c r="AL107" s="1"/>
      <c r="AM107" s="1"/>
    </row>
    <row r="108" spans="1:39" x14ac:dyDescent="0.25">
      <c r="A108" s="1"/>
      <c r="B108" s="200"/>
      <c r="C108" s="362" t="s">
        <v>8</v>
      </c>
      <c r="D108" s="363"/>
      <c r="E108" s="2">
        <v>0</v>
      </c>
      <c r="F108" s="2">
        <v>0</v>
      </c>
      <c r="G108" s="2">
        <v>0</v>
      </c>
      <c r="H108" s="2">
        <v>0</v>
      </c>
      <c r="I108" s="23">
        <f t="shared" ref="I108:I116" si="10">AVERAGE(E108:H108)</f>
        <v>0</v>
      </c>
      <c r="J108" s="200"/>
      <c r="K108" s="27" t="s">
        <v>8</v>
      </c>
      <c r="L108" s="28"/>
      <c r="M108" s="23"/>
      <c r="N108" s="23"/>
      <c r="O108" s="23">
        <f t="shared" ref="O108:O116" si="11">+I108/$I$118*$E$104</f>
        <v>0</v>
      </c>
      <c r="P108" s="200"/>
      <c r="Q108" s="1"/>
      <c r="R108" s="1"/>
      <c r="S108" s="1"/>
      <c r="T108" s="1"/>
      <c r="U108" s="1"/>
      <c r="V108" s="1"/>
      <c r="W108" s="1"/>
      <c r="X108" s="1"/>
      <c r="Y108" s="1"/>
      <c r="Z108" s="1"/>
      <c r="AA108" s="1"/>
      <c r="AB108" s="1"/>
      <c r="AC108" s="1"/>
      <c r="AD108" s="1"/>
      <c r="AE108" s="1"/>
      <c r="AF108" s="1"/>
      <c r="AG108" s="1"/>
      <c r="AH108" s="1"/>
      <c r="AI108" s="1"/>
      <c r="AJ108" s="1"/>
      <c r="AK108" s="1"/>
      <c r="AL108" s="1"/>
      <c r="AM108" s="1"/>
    </row>
    <row r="109" spans="1:39" x14ac:dyDescent="0.25">
      <c r="A109" s="1"/>
      <c r="B109" s="200"/>
      <c r="C109" s="21" t="s">
        <v>14</v>
      </c>
      <c r="D109" s="21"/>
      <c r="E109" s="2">
        <v>0</v>
      </c>
      <c r="F109" s="2">
        <v>0</v>
      </c>
      <c r="G109" s="2">
        <v>0</v>
      </c>
      <c r="H109" s="2">
        <v>0</v>
      </c>
      <c r="I109" s="23">
        <f t="shared" si="10"/>
        <v>0</v>
      </c>
      <c r="J109" s="200"/>
      <c r="K109" s="21" t="s">
        <v>14</v>
      </c>
      <c r="L109" s="21"/>
      <c r="M109" s="23"/>
      <c r="N109" s="23"/>
      <c r="O109" s="23">
        <f t="shared" si="11"/>
        <v>0</v>
      </c>
      <c r="P109" s="200"/>
      <c r="Q109" s="1"/>
      <c r="R109" s="1"/>
      <c r="S109" s="1"/>
      <c r="T109" s="1"/>
      <c r="U109" s="1"/>
      <c r="V109" s="1"/>
      <c r="W109" s="1"/>
      <c r="X109" s="1"/>
      <c r="Y109" s="1"/>
      <c r="Z109" s="1"/>
      <c r="AA109" s="1"/>
      <c r="AB109" s="1"/>
      <c r="AC109" s="1"/>
      <c r="AD109" s="1"/>
      <c r="AE109" s="1"/>
      <c r="AF109" s="1"/>
      <c r="AG109" s="1"/>
      <c r="AH109" s="1"/>
      <c r="AI109" s="1"/>
      <c r="AJ109" s="1"/>
      <c r="AK109" s="1"/>
      <c r="AL109" s="1"/>
      <c r="AM109" s="1"/>
    </row>
    <row r="110" spans="1:39" x14ac:dyDescent="0.25">
      <c r="A110" s="1"/>
      <c r="B110" s="200"/>
      <c r="C110" s="362" t="s">
        <v>10</v>
      </c>
      <c r="D110" s="363"/>
      <c r="E110" s="2">
        <v>0</v>
      </c>
      <c r="F110" s="2">
        <v>0</v>
      </c>
      <c r="G110" s="2">
        <v>0</v>
      </c>
      <c r="H110" s="2">
        <v>0</v>
      </c>
      <c r="I110" s="23">
        <f t="shared" si="10"/>
        <v>0</v>
      </c>
      <c r="J110" s="200"/>
      <c r="K110" s="27" t="s">
        <v>10</v>
      </c>
      <c r="L110" s="28"/>
      <c r="M110" s="23"/>
      <c r="N110" s="23"/>
      <c r="O110" s="23">
        <f t="shared" si="11"/>
        <v>0</v>
      </c>
      <c r="P110" s="200"/>
      <c r="Q110" s="1"/>
      <c r="R110" s="1"/>
      <c r="S110" s="1"/>
      <c r="T110" s="1"/>
      <c r="U110" s="1"/>
      <c r="V110" s="1"/>
      <c r="W110" s="1"/>
      <c r="X110" s="1"/>
      <c r="Y110" s="1"/>
      <c r="Z110" s="1"/>
      <c r="AA110" s="1"/>
      <c r="AB110" s="1"/>
      <c r="AC110" s="1"/>
      <c r="AD110" s="1"/>
      <c r="AE110" s="1"/>
      <c r="AF110" s="1"/>
      <c r="AG110" s="1"/>
      <c r="AH110" s="1"/>
      <c r="AI110" s="1"/>
      <c r="AJ110" s="1"/>
      <c r="AK110" s="1"/>
      <c r="AL110" s="1"/>
      <c r="AM110" s="1"/>
    </row>
    <row r="111" spans="1:39" x14ac:dyDescent="0.25">
      <c r="A111" s="1"/>
      <c r="B111" s="200"/>
      <c r="C111" s="362" t="s">
        <v>11</v>
      </c>
      <c r="D111" s="363"/>
      <c r="E111" s="2">
        <v>0</v>
      </c>
      <c r="F111" s="2">
        <v>0</v>
      </c>
      <c r="G111" s="2">
        <v>0</v>
      </c>
      <c r="H111" s="2">
        <v>0</v>
      </c>
      <c r="I111" s="23">
        <f t="shared" si="10"/>
        <v>0</v>
      </c>
      <c r="J111" s="200"/>
      <c r="K111" s="27" t="s">
        <v>11</v>
      </c>
      <c r="L111" s="28"/>
      <c r="M111" s="23"/>
      <c r="N111" s="23"/>
      <c r="O111" s="23">
        <f t="shared" si="11"/>
        <v>0</v>
      </c>
      <c r="P111" s="200"/>
      <c r="Q111" s="1"/>
      <c r="R111" s="1"/>
      <c r="S111" s="1"/>
      <c r="T111" s="1"/>
      <c r="U111" s="1"/>
      <c r="V111" s="1"/>
      <c r="W111" s="1"/>
      <c r="X111" s="1"/>
      <c r="Y111" s="1"/>
      <c r="Z111" s="1"/>
      <c r="AA111" s="1"/>
      <c r="AB111" s="1"/>
      <c r="AC111" s="1"/>
      <c r="AD111" s="1"/>
      <c r="AE111" s="1"/>
      <c r="AF111" s="1"/>
      <c r="AG111" s="1"/>
      <c r="AH111" s="1"/>
      <c r="AI111" s="1"/>
      <c r="AJ111" s="1"/>
      <c r="AK111" s="1"/>
      <c r="AL111" s="1"/>
      <c r="AM111" s="1"/>
    </row>
    <row r="112" spans="1:39" x14ac:dyDescent="0.25">
      <c r="A112" s="1"/>
      <c r="B112" s="200"/>
      <c r="C112" s="362" t="s">
        <v>12</v>
      </c>
      <c r="D112" s="363"/>
      <c r="E112" s="2">
        <v>0</v>
      </c>
      <c r="F112" s="2">
        <v>0</v>
      </c>
      <c r="G112" s="2">
        <v>0</v>
      </c>
      <c r="H112" s="2">
        <v>0</v>
      </c>
      <c r="I112" s="23">
        <f t="shared" si="10"/>
        <v>0</v>
      </c>
      <c r="J112" s="200"/>
      <c r="K112" s="27" t="s">
        <v>12</v>
      </c>
      <c r="L112" s="28"/>
      <c r="M112" s="23"/>
      <c r="N112" s="23"/>
      <c r="O112" s="23">
        <f t="shared" si="11"/>
        <v>0</v>
      </c>
      <c r="P112" s="200"/>
      <c r="Q112" s="1"/>
      <c r="R112" s="1"/>
      <c r="S112" s="1"/>
      <c r="T112" s="1"/>
      <c r="U112" s="1"/>
      <c r="V112" s="1"/>
      <c r="W112" s="1"/>
      <c r="X112" s="1"/>
      <c r="Y112" s="1"/>
      <c r="Z112" s="1"/>
      <c r="AA112" s="1"/>
      <c r="AB112" s="1"/>
      <c r="AC112" s="1"/>
      <c r="AD112" s="1"/>
      <c r="AE112" s="1"/>
      <c r="AF112" s="1"/>
      <c r="AG112" s="1"/>
      <c r="AH112" s="1"/>
      <c r="AI112" s="1"/>
      <c r="AJ112" s="1"/>
      <c r="AK112" s="1"/>
      <c r="AL112" s="1"/>
      <c r="AM112" s="1"/>
    </row>
    <row r="113" spans="1:39" x14ac:dyDescent="0.25">
      <c r="A113" s="1"/>
      <c r="B113" s="200"/>
      <c r="C113" s="362" t="s">
        <v>31</v>
      </c>
      <c r="D113" s="363"/>
      <c r="E113" s="2">
        <v>0</v>
      </c>
      <c r="F113" s="2">
        <v>0</v>
      </c>
      <c r="G113" s="2">
        <v>0</v>
      </c>
      <c r="H113" s="2">
        <v>0</v>
      </c>
      <c r="I113" s="23">
        <f t="shared" si="10"/>
        <v>0</v>
      </c>
      <c r="J113" s="200"/>
      <c r="K113" s="27" t="s">
        <v>31</v>
      </c>
      <c r="L113" s="28"/>
      <c r="M113" s="23"/>
      <c r="N113" s="23"/>
      <c r="O113" s="23">
        <f t="shared" si="11"/>
        <v>0</v>
      </c>
      <c r="P113" s="200"/>
      <c r="Q113" s="1"/>
      <c r="R113" s="1"/>
      <c r="S113" s="1"/>
      <c r="T113" s="1"/>
      <c r="U113" s="1"/>
      <c r="V113" s="1"/>
      <c r="W113" s="1"/>
      <c r="X113" s="1"/>
      <c r="Y113" s="1"/>
      <c r="Z113" s="1"/>
      <c r="AA113" s="1"/>
      <c r="AB113" s="1"/>
      <c r="AC113" s="1"/>
      <c r="AD113" s="1"/>
      <c r="AE113" s="1"/>
      <c r="AF113" s="1"/>
      <c r="AG113" s="1"/>
      <c r="AH113" s="1"/>
      <c r="AI113" s="1"/>
      <c r="AJ113" s="1"/>
      <c r="AK113" s="1"/>
      <c r="AL113" s="1"/>
      <c r="AM113" s="1"/>
    </row>
    <row r="114" spans="1:39" x14ac:dyDescent="0.25">
      <c r="A114" s="1"/>
      <c r="B114" s="200"/>
      <c r="C114" s="362" t="s">
        <v>13</v>
      </c>
      <c r="D114" s="363"/>
      <c r="E114" s="2">
        <v>0</v>
      </c>
      <c r="F114" s="2">
        <v>0</v>
      </c>
      <c r="G114" s="2">
        <v>0</v>
      </c>
      <c r="H114" s="2">
        <v>0</v>
      </c>
      <c r="I114" s="23">
        <f t="shared" si="10"/>
        <v>0</v>
      </c>
      <c r="J114" s="200"/>
      <c r="K114" s="362" t="s">
        <v>13</v>
      </c>
      <c r="L114" s="363"/>
      <c r="M114" s="23"/>
      <c r="N114" s="23"/>
      <c r="O114" s="23">
        <f t="shared" si="11"/>
        <v>0</v>
      </c>
      <c r="P114" s="200"/>
      <c r="Q114" s="1"/>
      <c r="R114" s="1"/>
      <c r="S114" s="1"/>
      <c r="T114" s="1"/>
      <c r="U114" s="1"/>
      <c r="V114" s="1"/>
      <c r="W114" s="1"/>
      <c r="X114" s="1"/>
      <c r="Y114" s="1"/>
      <c r="Z114" s="1"/>
      <c r="AA114" s="1"/>
      <c r="AB114" s="1"/>
      <c r="AC114" s="1"/>
      <c r="AD114" s="1"/>
      <c r="AE114" s="1"/>
      <c r="AF114" s="1"/>
      <c r="AG114" s="1"/>
      <c r="AH114" s="1"/>
      <c r="AI114" s="1"/>
      <c r="AJ114" s="1"/>
      <c r="AK114" s="1"/>
      <c r="AL114" s="1"/>
      <c r="AM114" s="1"/>
    </row>
    <row r="115" spans="1:39" x14ac:dyDescent="0.25">
      <c r="A115" s="1"/>
      <c r="B115" s="200"/>
      <c r="C115" s="364" t="str">
        <f>+'2-FSN Entry and Summary'!$U$15</f>
        <v>My 1</v>
      </c>
      <c r="D115" s="364"/>
      <c r="E115" s="2">
        <v>0</v>
      </c>
      <c r="F115" s="2">
        <v>0</v>
      </c>
      <c r="G115" s="2">
        <v>0</v>
      </c>
      <c r="H115" s="2">
        <v>0</v>
      </c>
      <c r="I115" s="23">
        <f t="shared" si="10"/>
        <v>0</v>
      </c>
      <c r="J115" s="200"/>
      <c r="K115" s="362" t="str">
        <f>IF(C115=0," ",C115)</f>
        <v>My 1</v>
      </c>
      <c r="L115" s="363"/>
      <c r="M115" s="23"/>
      <c r="N115" s="23"/>
      <c r="O115" s="23">
        <f t="shared" si="11"/>
        <v>0</v>
      </c>
      <c r="P115" s="200"/>
      <c r="Q115" s="1"/>
      <c r="R115" s="1"/>
      <c r="S115" s="1"/>
      <c r="T115" s="1"/>
      <c r="U115" s="1"/>
      <c r="V115" s="1"/>
      <c r="W115" s="1"/>
      <c r="X115" s="1"/>
      <c r="Y115" s="1"/>
      <c r="Z115" s="1"/>
      <c r="AA115" s="1"/>
      <c r="AB115" s="1"/>
      <c r="AC115" s="1"/>
      <c r="AD115" s="1"/>
      <c r="AE115" s="1"/>
      <c r="AF115" s="1"/>
      <c r="AG115" s="1"/>
      <c r="AH115" s="1"/>
      <c r="AI115" s="1"/>
      <c r="AJ115" s="1"/>
      <c r="AK115" s="1"/>
      <c r="AL115" s="1"/>
      <c r="AM115" s="1"/>
    </row>
    <row r="116" spans="1:39" x14ac:dyDescent="0.25">
      <c r="A116" s="1"/>
      <c r="B116" s="200"/>
      <c r="C116" s="364" t="str">
        <f>+'2-FSN Entry and Summary'!$V$15</f>
        <v>My 2</v>
      </c>
      <c r="D116" s="364"/>
      <c r="E116" s="2">
        <v>0</v>
      </c>
      <c r="F116" s="2">
        <v>0</v>
      </c>
      <c r="G116" s="2">
        <v>0</v>
      </c>
      <c r="H116" s="2">
        <v>0</v>
      </c>
      <c r="I116" s="23">
        <f t="shared" si="10"/>
        <v>0</v>
      </c>
      <c r="J116" s="200"/>
      <c r="K116" s="362" t="str">
        <f>IF(C116=0," ",C116)</f>
        <v>My 2</v>
      </c>
      <c r="L116" s="363"/>
      <c r="M116" s="23"/>
      <c r="N116" s="23"/>
      <c r="O116" s="23">
        <f t="shared" si="11"/>
        <v>0</v>
      </c>
      <c r="P116" s="200"/>
      <c r="Q116" s="1"/>
      <c r="R116" s="1"/>
      <c r="S116" s="1"/>
      <c r="T116" s="1"/>
      <c r="U116" s="1"/>
      <c r="V116" s="1"/>
      <c r="W116" s="1"/>
      <c r="X116" s="1"/>
      <c r="Y116" s="1"/>
      <c r="Z116" s="1"/>
      <c r="AA116" s="1"/>
      <c r="AB116" s="1"/>
      <c r="AC116" s="1"/>
      <c r="AD116" s="1"/>
      <c r="AE116" s="1"/>
      <c r="AF116" s="1"/>
      <c r="AG116" s="1"/>
      <c r="AH116" s="1"/>
      <c r="AI116" s="1"/>
      <c r="AJ116" s="1"/>
      <c r="AK116" s="1"/>
      <c r="AL116" s="1"/>
      <c r="AM116" s="1"/>
    </row>
    <row r="117" spans="1:39" x14ac:dyDescent="0.25">
      <c r="A117" s="1"/>
      <c r="B117" s="200"/>
      <c r="C117" s="362" t="s">
        <v>7</v>
      </c>
      <c r="D117" s="363"/>
      <c r="E117" s="2">
        <v>0</v>
      </c>
      <c r="F117" s="2">
        <v>0</v>
      </c>
      <c r="G117" s="2">
        <v>0</v>
      </c>
      <c r="H117" s="2">
        <v>0</v>
      </c>
      <c r="I117" s="23">
        <f>AVERAGE(E117:H117)</f>
        <v>0</v>
      </c>
      <c r="J117" s="200"/>
      <c r="K117" s="29" t="s">
        <v>21</v>
      </c>
      <c r="L117" s="30"/>
      <c r="M117" s="23">
        <f>+E104-M106</f>
        <v>0</v>
      </c>
      <c r="N117" s="23">
        <f>+E104-N106</f>
        <v>0</v>
      </c>
      <c r="O117" s="23">
        <v>0</v>
      </c>
      <c r="P117" s="200"/>
      <c r="Q117" s="1"/>
      <c r="R117" s="1"/>
      <c r="S117" s="1"/>
      <c r="T117" s="1"/>
      <c r="U117" s="1"/>
      <c r="V117" s="1"/>
      <c r="W117" s="1"/>
      <c r="X117" s="1"/>
      <c r="Y117" s="1"/>
      <c r="Z117" s="1"/>
      <c r="AA117" s="1"/>
      <c r="AB117" s="1"/>
      <c r="AC117" s="1"/>
      <c r="AD117" s="1"/>
      <c r="AE117" s="1"/>
      <c r="AF117" s="1"/>
      <c r="AG117" s="1"/>
      <c r="AH117" s="1"/>
      <c r="AI117" s="1"/>
      <c r="AJ117" s="1"/>
      <c r="AK117" s="1"/>
      <c r="AL117" s="1"/>
      <c r="AM117" s="1"/>
    </row>
    <row r="118" spans="1:39" x14ac:dyDescent="0.25">
      <c r="A118" s="1"/>
      <c r="B118" s="200"/>
      <c r="C118" s="22" t="s">
        <v>16</v>
      </c>
      <c r="D118" s="22"/>
      <c r="E118" s="25">
        <f>SUM(E107:E117)</f>
        <v>0</v>
      </c>
      <c r="F118" s="25">
        <f>SUM(F107:F117)</f>
        <v>0</v>
      </c>
      <c r="G118" s="25">
        <f>SUM(G107:G117)</f>
        <v>0</v>
      </c>
      <c r="H118" s="25">
        <f>SUM(H107:H117)</f>
        <v>0</v>
      </c>
      <c r="I118" s="24">
        <f>IF(SUM(I107:I117)=0,0.00000000001,SUM(I107:I117))</f>
        <v>9.9999999999999994E-12</v>
      </c>
      <c r="J118" s="200"/>
      <c r="K118" s="365" t="s">
        <v>23</v>
      </c>
      <c r="L118" s="365"/>
      <c r="M118" s="24">
        <f>SUM(M106:M117)</f>
        <v>0</v>
      </c>
      <c r="N118" s="24">
        <f>SUM(N106:N117)</f>
        <v>0</v>
      </c>
      <c r="O118" s="24">
        <f>SUM(O106:O117)</f>
        <v>0</v>
      </c>
      <c r="P118" s="200"/>
      <c r="Q118" s="1"/>
      <c r="R118" s="1"/>
      <c r="S118" s="1"/>
      <c r="T118" s="1"/>
      <c r="U118" s="1"/>
      <c r="V118" s="1"/>
      <c r="W118" s="1"/>
      <c r="X118" s="1"/>
      <c r="Y118" s="1"/>
      <c r="Z118" s="1"/>
      <c r="AA118" s="1"/>
      <c r="AB118" s="1"/>
      <c r="AC118" s="1"/>
      <c r="AD118" s="1"/>
      <c r="AE118" s="1"/>
      <c r="AF118" s="1"/>
      <c r="AG118" s="1"/>
      <c r="AH118" s="1"/>
      <c r="AI118" s="1"/>
      <c r="AJ118" s="1"/>
      <c r="AK118" s="1"/>
      <c r="AL118" s="1"/>
      <c r="AM118" s="1"/>
    </row>
    <row r="119" spans="1:39" x14ac:dyDescent="0.25">
      <c r="A119" s="1"/>
      <c r="B119" s="366" t="str">
        <f>IF('2-FSN Entry and Summary'!B22&gt;0,"*Continue to next FSN*","*No further FSN available*")</f>
        <v>*No further FSN available*</v>
      </c>
      <c r="C119" s="366"/>
      <c r="D119" s="366"/>
      <c r="E119" s="366"/>
      <c r="F119" s="366"/>
      <c r="G119" s="366"/>
      <c r="H119" s="366"/>
      <c r="I119" s="366"/>
      <c r="J119" s="366"/>
      <c r="K119" s="366"/>
      <c r="L119" s="366"/>
      <c r="M119" s="366"/>
      <c r="N119" s="366"/>
      <c r="O119" s="366"/>
      <c r="P119" s="366"/>
      <c r="Q119" s="1"/>
      <c r="R119" s="1"/>
      <c r="S119" s="1"/>
      <c r="T119" s="1"/>
      <c r="U119" s="1"/>
      <c r="V119" s="1"/>
      <c r="W119" s="1"/>
      <c r="X119" s="1"/>
      <c r="Y119" s="1"/>
      <c r="Z119" s="1"/>
      <c r="AA119" s="1"/>
      <c r="AB119" s="1"/>
      <c r="AC119" s="1"/>
      <c r="AD119" s="1"/>
      <c r="AE119" s="1"/>
      <c r="AF119" s="1"/>
      <c r="AG119" s="1"/>
      <c r="AH119" s="1"/>
      <c r="AI119" s="1"/>
      <c r="AJ119" s="1"/>
      <c r="AK119" s="1"/>
      <c r="AL119" s="1"/>
      <c r="AM119" s="1"/>
    </row>
    <row r="120" spans="1:39" x14ac:dyDescent="0.25">
      <c r="A120" s="1"/>
      <c r="B120" s="366"/>
      <c r="C120" s="366"/>
      <c r="D120" s="366"/>
      <c r="E120" s="366"/>
      <c r="F120" s="366"/>
      <c r="G120" s="366"/>
      <c r="H120" s="366"/>
      <c r="I120" s="366"/>
      <c r="J120" s="366"/>
      <c r="K120" s="366"/>
      <c r="L120" s="366"/>
      <c r="M120" s="366"/>
      <c r="N120" s="366"/>
      <c r="O120" s="366"/>
      <c r="P120" s="366"/>
      <c r="Q120" s="1"/>
      <c r="R120" s="1"/>
      <c r="S120" s="1"/>
      <c r="T120" s="1"/>
      <c r="U120" s="1"/>
      <c r="V120" s="1"/>
      <c r="W120" s="1"/>
      <c r="X120" s="1"/>
      <c r="Y120" s="1"/>
      <c r="Z120" s="1"/>
      <c r="AA120" s="1"/>
      <c r="AB120" s="1"/>
      <c r="AC120" s="1"/>
      <c r="AD120" s="1"/>
      <c r="AE120" s="1"/>
      <c r="AF120" s="1"/>
      <c r="AG120" s="1"/>
      <c r="AH120" s="1"/>
      <c r="AI120" s="1"/>
      <c r="AJ120" s="1"/>
      <c r="AK120" s="1"/>
      <c r="AL120" s="1"/>
      <c r="AM120" s="1"/>
    </row>
    <row r="121" spans="1:39" x14ac:dyDescent="0.25">
      <c r="A121" s="1"/>
      <c r="B121" s="200"/>
      <c r="C121" s="13" t="s">
        <v>1</v>
      </c>
      <c r="D121" s="14"/>
      <c r="E121" s="33">
        <f>+'2-FSN Entry and Summary'!B22</f>
        <v>0</v>
      </c>
      <c r="F121" s="14"/>
      <c r="G121" s="14" t="s">
        <v>15</v>
      </c>
      <c r="H121" s="31">
        <f>+'2-FSN Entry and Summary'!D22</f>
        <v>0</v>
      </c>
      <c r="I121" s="17" t="s">
        <v>3</v>
      </c>
      <c r="J121" s="200"/>
      <c r="K121" s="367" t="s">
        <v>17</v>
      </c>
      <c r="L121" s="368"/>
      <c r="M121" s="368"/>
      <c r="N121" s="368"/>
      <c r="O121" s="369"/>
      <c r="P121" s="200"/>
      <c r="Q121" s="1"/>
      <c r="R121" s="1"/>
      <c r="S121" s="1"/>
      <c r="T121" s="1"/>
      <c r="U121" s="1"/>
      <c r="V121" s="1"/>
      <c r="W121" s="1"/>
      <c r="X121" s="1"/>
      <c r="Y121" s="1"/>
      <c r="Z121" s="1"/>
      <c r="AA121" s="1"/>
      <c r="AB121" s="1"/>
      <c r="AC121" s="1"/>
      <c r="AD121" s="1"/>
      <c r="AE121" s="1"/>
      <c r="AF121" s="1"/>
      <c r="AG121" s="1"/>
      <c r="AH121" s="1"/>
      <c r="AI121" s="1"/>
      <c r="AJ121" s="1"/>
      <c r="AK121" s="1"/>
      <c r="AL121" s="1"/>
      <c r="AM121" s="1"/>
    </row>
    <row r="122" spans="1:39" x14ac:dyDescent="0.25">
      <c r="A122" s="1"/>
      <c r="B122" s="200"/>
      <c r="C122" s="15" t="s">
        <v>2</v>
      </c>
      <c r="D122" s="16"/>
      <c r="E122" s="31">
        <f>+'2-FSN Entry and Summary'!C22</f>
        <v>0</v>
      </c>
      <c r="F122" s="16" t="s">
        <v>3</v>
      </c>
      <c r="G122" s="16"/>
      <c r="H122" s="16"/>
      <c r="I122" s="18"/>
      <c r="J122" s="200"/>
      <c r="K122" s="22" t="s">
        <v>22</v>
      </c>
      <c r="L122" s="22">
        <f>+E121</f>
        <v>0</v>
      </c>
      <c r="M122" s="367" t="s">
        <v>20</v>
      </c>
      <c r="N122" s="368"/>
      <c r="O122" s="369"/>
      <c r="P122" s="200"/>
      <c r="Q122" s="1"/>
      <c r="R122" s="1"/>
      <c r="S122" s="1"/>
      <c r="T122" s="1"/>
      <c r="U122" s="1"/>
      <c r="V122" s="1"/>
      <c r="W122" s="1"/>
      <c r="X122" s="1"/>
      <c r="Y122" s="1"/>
      <c r="Z122" s="1"/>
      <c r="AA122" s="1"/>
      <c r="AB122" s="1"/>
      <c r="AC122" s="1"/>
      <c r="AD122" s="1"/>
      <c r="AE122" s="1"/>
      <c r="AF122" s="1"/>
      <c r="AG122" s="1"/>
      <c r="AH122" s="1"/>
      <c r="AI122" s="1"/>
      <c r="AJ122" s="1"/>
      <c r="AK122" s="1"/>
      <c r="AL122" s="1"/>
      <c r="AM122" s="1"/>
    </row>
    <row r="123" spans="1:39" x14ac:dyDescent="0.25">
      <c r="A123" s="1"/>
      <c r="B123" s="200"/>
      <c r="C123" s="367" t="s">
        <v>4</v>
      </c>
      <c r="D123" s="368"/>
      <c r="E123" s="368"/>
      <c r="F123" s="368"/>
      <c r="G123" s="368"/>
      <c r="H123" s="368"/>
      <c r="I123" s="369"/>
      <c r="J123" s="200"/>
      <c r="K123" s="370" t="s">
        <v>18</v>
      </c>
      <c r="L123" s="371"/>
      <c r="M123" s="26" t="s">
        <v>28</v>
      </c>
      <c r="N123" s="26" t="s">
        <v>29</v>
      </c>
      <c r="O123" s="26">
        <v>2</v>
      </c>
      <c r="P123" s="200"/>
      <c r="Q123" s="1"/>
      <c r="R123" s="1"/>
      <c r="S123" s="1"/>
      <c r="T123" s="1"/>
      <c r="U123" s="1"/>
      <c r="V123" s="1"/>
      <c r="W123" s="1"/>
      <c r="X123" s="1"/>
      <c r="Y123" s="1"/>
      <c r="Z123" s="1"/>
      <c r="AA123" s="1"/>
      <c r="AB123" s="1"/>
      <c r="AC123" s="1"/>
      <c r="AD123" s="1"/>
      <c r="AE123" s="1"/>
      <c r="AF123" s="1"/>
      <c r="AG123" s="1"/>
      <c r="AH123" s="1"/>
      <c r="AI123" s="1"/>
      <c r="AJ123" s="1"/>
      <c r="AK123" s="1"/>
      <c r="AL123" s="1"/>
      <c r="AM123" s="1"/>
    </row>
    <row r="124" spans="1:39" x14ac:dyDescent="0.25">
      <c r="A124" s="1"/>
      <c r="B124" s="200"/>
      <c r="C124" s="19" t="s">
        <v>6</v>
      </c>
      <c r="D124" s="19"/>
      <c r="E124" s="19">
        <v>2009</v>
      </c>
      <c r="F124" s="19">
        <v>2010</v>
      </c>
      <c r="G124" s="19">
        <v>2011</v>
      </c>
      <c r="H124" s="19">
        <v>2012</v>
      </c>
      <c r="I124" s="20" t="s">
        <v>5</v>
      </c>
      <c r="J124" s="200"/>
      <c r="K124" s="115" t="s">
        <v>19</v>
      </c>
      <c r="L124" s="115"/>
      <c r="M124" s="23">
        <f>+E122*0.8</f>
        <v>0</v>
      </c>
      <c r="N124" s="23">
        <f>MIN(I135,E122)</f>
        <v>0</v>
      </c>
      <c r="O124" s="23">
        <f>+I135/I136*E122</f>
        <v>0</v>
      </c>
      <c r="P124" s="200"/>
      <c r="Q124" s="1"/>
      <c r="R124" s="1"/>
      <c r="S124" s="1"/>
      <c r="T124" s="1"/>
      <c r="U124" s="1"/>
      <c r="V124" s="1"/>
      <c r="W124" s="1"/>
      <c r="X124" s="1"/>
      <c r="Y124" s="1"/>
      <c r="Z124" s="1"/>
      <c r="AA124" s="1"/>
      <c r="AB124" s="1"/>
      <c r="AC124" s="1"/>
      <c r="AD124" s="1"/>
      <c r="AE124" s="1"/>
      <c r="AF124" s="1"/>
      <c r="AG124" s="1"/>
      <c r="AH124" s="1"/>
      <c r="AI124" s="1"/>
      <c r="AJ124" s="1"/>
      <c r="AK124" s="1"/>
      <c r="AL124" s="1"/>
      <c r="AM124" s="1"/>
    </row>
    <row r="125" spans="1:39" x14ac:dyDescent="0.25">
      <c r="A125" s="1"/>
      <c r="B125" s="200"/>
      <c r="C125" s="372" t="s">
        <v>9</v>
      </c>
      <c r="D125" s="372"/>
      <c r="E125" s="2">
        <v>0</v>
      </c>
      <c r="F125" s="2">
        <v>0</v>
      </c>
      <c r="G125" s="2">
        <v>0</v>
      </c>
      <c r="H125" s="2">
        <v>0</v>
      </c>
      <c r="I125" s="23">
        <f>AVERAGE(E125:H125)</f>
        <v>0</v>
      </c>
      <c r="J125" s="200"/>
      <c r="K125" s="362" t="s">
        <v>9</v>
      </c>
      <c r="L125" s="363"/>
      <c r="M125" s="23"/>
      <c r="N125" s="23"/>
      <c r="O125" s="23">
        <f>+I125/$I$136*$E$122</f>
        <v>0</v>
      </c>
      <c r="P125" s="200"/>
      <c r="Q125" s="1"/>
      <c r="R125" s="1"/>
      <c r="S125" s="1"/>
      <c r="T125" s="1"/>
      <c r="U125" s="1"/>
      <c r="V125" s="1"/>
      <c r="W125" s="1"/>
      <c r="X125" s="1"/>
      <c r="Y125" s="1"/>
      <c r="Z125" s="1"/>
      <c r="AA125" s="1"/>
      <c r="AB125" s="1"/>
      <c r="AC125" s="1"/>
      <c r="AD125" s="1"/>
      <c r="AE125" s="1"/>
      <c r="AF125" s="1"/>
      <c r="AG125" s="1"/>
      <c r="AH125" s="1"/>
      <c r="AI125" s="1"/>
      <c r="AJ125" s="1"/>
      <c r="AK125" s="1"/>
      <c r="AL125" s="1"/>
      <c r="AM125" s="1"/>
    </row>
    <row r="126" spans="1:39" x14ac:dyDescent="0.25">
      <c r="A126" s="1"/>
      <c r="B126" s="200"/>
      <c r="C126" s="362" t="s">
        <v>8</v>
      </c>
      <c r="D126" s="363"/>
      <c r="E126" s="2">
        <v>0</v>
      </c>
      <c r="F126" s="2">
        <v>0</v>
      </c>
      <c r="G126" s="2">
        <v>0</v>
      </c>
      <c r="H126" s="2">
        <v>0</v>
      </c>
      <c r="I126" s="23">
        <f t="shared" ref="I126:I134" si="12">AVERAGE(E126:H126)</f>
        <v>0</v>
      </c>
      <c r="J126" s="200"/>
      <c r="K126" s="113" t="s">
        <v>8</v>
      </c>
      <c r="L126" s="114"/>
      <c r="M126" s="23"/>
      <c r="N126" s="23"/>
      <c r="O126" s="23">
        <f t="shared" ref="O126:O134" si="13">+I126/$I$136*$E$122</f>
        <v>0</v>
      </c>
      <c r="P126" s="200"/>
      <c r="Q126" s="1"/>
      <c r="R126" s="1"/>
      <c r="S126" s="1"/>
      <c r="T126" s="1"/>
      <c r="U126" s="1"/>
      <c r="V126" s="1"/>
      <c r="W126" s="1"/>
      <c r="X126" s="1"/>
      <c r="Y126" s="1"/>
      <c r="Z126" s="1"/>
      <c r="AA126" s="1"/>
      <c r="AB126" s="1"/>
      <c r="AC126" s="1"/>
      <c r="AD126" s="1"/>
      <c r="AE126" s="1"/>
      <c r="AF126" s="1"/>
      <c r="AG126" s="1"/>
      <c r="AH126" s="1"/>
      <c r="AI126" s="1"/>
      <c r="AJ126" s="1"/>
      <c r="AK126" s="1"/>
      <c r="AL126" s="1"/>
      <c r="AM126" s="1"/>
    </row>
    <row r="127" spans="1:39" x14ac:dyDescent="0.25">
      <c r="A127" s="1"/>
      <c r="B127" s="200"/>
      <c r="C127" s="115" t="s">
        <v>14</v>
      </c>
      <c r="D127" s="115"/>
      <c r="E127" s="2">
        <v>0</v>
      </c>
      <c r="F127" s="2">
        <v>0</v>
      </c>
      <c r="G127" s="2">
        <v>0</v>
      </c>
      <c r="H127" s="2">
        <v>0</v>
      </c>
      <c r="I127" s="23">
        <f t="shared" si="12"/>
        <v>0</v>
      </c>
      <c r="J127" s="200"/>
      <c r="K127" s="115" t="s">
        <v>14</v>
      </c>
      <c r="L127" s="115"/>
      <c r="M127" s="23"/>
      <c r="N127" s="23"/>
      <c r="O127" s="23">
        <f t="shared" si="13"/>
        <v>0</v>
      </c>
      <c r="P127" s="200"/>
      <c r="Q127" s="1"/>
      <c r="R127" s="1"/>
      <c r="S127" s="1"/>
      <c r="T127" s="1"/>
      <c r="U127" s="1"/>
      <c r="V127" s="1"/>
      <c r="W127" s="1"/>
      <c r="X127" s="1"/>
      <c r="Y127" s="1"/>
      <c r="Z127" s="1"/>
      <c r="AA127" s="1"/>
      <c r="AB127" s="1"/>
      <c r="AC127" s="1"/>
      <c r="AD127" s="1"/>
      <c r="AE127" s="1"/>
      <c r="AF127" s="1"/>
      <c r="AG127" s="1"/>
      <c r="AH127" s="1"/>
      <c r="AI127" s="1"/>
      <c r="AJ127" s="1"/>
      <c r="AK127" s="1"/>
      <c r="AL127" s="1"/>
      <c r="AM127" s="1"/>
    </row>
    <row r="128" spans="1:39" x14ac:dyDescent="0.25">
      <c r="A128" s="1"/>
      <c r="B128" s="200"/>
      <c r="C128" s="362" t="s">
        <v>10</v>
      </c>
      <c r="D128" s="363"/>
      <c r="E128" s="2">
        <v>0</v>
      </c>
      <c r="F128" s="2">
        <v>0</v>
      </c>
      <c r="G128" s="2">
        <v>0</v>
      </c>
      <c r="H128" s="2">
        <v>0</v>
      </c>
      <c r="I128" s="23">
        <f t="shared" si="12"/>
        <v>0</v>
      </c>
      <c r="J128" s="200"/>
      <c r="K128" s="113" t="s">
        <v>10</v>
      </c>
      <c r="L128" s="114"/>
      <c r="M128" s="23"/>
      <c r="N128" s="23"/>
      <c r="O128" s="23">
        <f t="shared" si="13"/>
        <v>0</v>
      </c>
      <c r="P128" s="200"/>
      <c r="Q128" s="1"/>
      <c r="R128" s="1"/>
      <c r="S128" s="1"/>
      <c r="T128" s="1"/>
      <c r="U128" s="1"/>
      <c r="V128" s="1"/>
      <c r="W128" s="1"/>
      <c r="X128" s="1"/>
      <c r="Y128" s="1"/>
      <c r="Z128" s="1"/>
      <c r="AA128" s="1"/>
      <c r="AB128" s="1"/>
      <c r="AC128" s="1"/>
      <c r="AD128" s="1"/>
      <c r="AE128" s="1"/>
      <c r="AF128" s="1"/>
      <c r="AG128" s="1"/>
      <c r="AH128" s="1"/>
      <c r="AI128" s="1"/>
      <c r="AJ128" s="1"/>
      <c r="AK128" s="1"/>
      <c r="AL128" s="1"/>
      <c r="AM128" s="1"/>
    </row>
    <row r="129" spans="1:39" x14ac:dyDescent="0.25">
      <c r="A129" s="1"/>
      <c r="B129" s="200"/>
      <c r="C129" s="362" t="s">
        <v>11</v>
      </c>
      <c r="D129" s="363"/>
      <c r="E129" s="2">
        <v>0</v>
      </c>
      <c r="F129" s="2">
        <v>0</v>
      </c>
      <c r="G129" s="2">
        <v>0</v>
      </c>
      <c r="H129" s="2">
        <v>0</v>
      </c>
      <c r="I129" s="23">
        <f t="shared" si="12"/>
        <v>0</v>
      </c>
      <c r="J129" s="200"/>
      <c r="K129" s="113" t="s">
        <v>11</v>
      </c>
      <c r="L129" s="114"/>
      <c r="M129" s="23"/>
      <c r="N129" s="23"/>
      <c r="O129" s="23">
        <f t="shared" si="13"/>
        <v>0</v>
      </c>
      <c r="P129" s="200"/>
      <c r="Q129" s="1"/>
      <c r="R129" s="1"/>
      <c r="S129" s="1"/>
      <c r="T129" s="1"/>
      <c r="U129" s="1"/>
      <c r="V129" s="1"/>
      <c r="W129" s="1"/>
      <c r="X129" s="1"/>
      <c r="Y129" s="1"/>
      <c r="Z129" s="1"/>
      <c r="AA129" s="1"/>
      <c r="AB129" s="1"/>
      <c r="AC129" s="1"/>
      <c r="AD129" s="1"/>
      <c r="AE129" s="1"/>
      <c r="AF129" s="1"/>
      <c r="AG129" s="1"/>
      <c r="AH129" s="1"/>
      <c r="AI129" s="1"/>
      <c r="AJ129" s="1"/>
      <c r="AK129" s="1"/>
      <c r="AL129" s="1"/>
      <c r="AM129" s="1"/>
    </row>
    <row r="130" spans="1:39" x14ac:dyDescent="0.25">
      <c r="A130" s="1"/>
      <c r="B130" s="200"/>
      <c r="C130" s="362" t="s">
        <v>12</v>
      </c>
      <c r="D130" s="363"/>
      <c r="E130" s="2">
        <v>0</v>
      </c>
      <c r="F130" s="2">
        <v>0</v>
      </c>
      <c r="G130" s="2">
        <v>0</v>
      </c>
      <c r="H130" s="2">
        <v>0</v>
      </c>
      <c r="I130" s="23">
        <f t="shared" si="12"/>
        <v>0</v>
      </c>
      <c r="J130" s="200"/>
      <c r="K130" s="113" t="s">
        <v>12</v>
      </c>
      <c r="L130" s="114"/>
      <c r="M130" s="23"/>
      <c r="N130" s="23"/>
      <c r="O130" s="23">
        <f t="shared" si="13"/>
        <v>0</v>
      </c>
      <c r="P130" s="200"/>
      <c r="Q130" s="1"/>
      <c r="R130" s="1"/>
      <c r="S130" s="1"/>
      <c r="T130" s="1"/>
      <c r="U130" s="1"/>
      <c r="V130" s="1"/>
      <c r="W130" s="1"/>
      <c r="X130" s="1"/>
      <c r="Y130" s="1"/>
      <c r="Z130" s="1"/>
      <c r="AA130" s="1"/>
      <c r="AB130" s="1"/>
      <c r="AC130" s="1"/>
      <c r="AD130" s="1"/>
      <c r="AE130" s="1"/>
      <c r="AF130" s="1"/>
      <c r="AG130" s="1"/>
      <c r="AH130" s="1"/>
      <c r="AI130" s="1"/>
      <c r="AJ130" s="1"/>
      <c r="AK130" s="1"/>
      <c r="AL130" s="1"/>
      <c r="AM130" s="1"/>
    </row>
    <row r="131" spans="1:39" x14ac:dyDescent="0.25">
      <c r="A131" s="1"/>
      <c r="B131" s="200"/>
      <c r="C131" s="362" t="s">
        <v>31</v>
      </c>
      <c r="D131" s="363"/>
      <c r="E131" s="2">
        <v>0</v>
      </c>
      <c r="F131" s="2">
        <v>0</v>
      </c>
      <c r="G131" s="2">
        <v>0</v>
      </c>
      <c r="H131" s="2">
        <v>0</v>
      </c>
      <c r="I131" s="23">
        <f t="shared" si="12"/>
        <v>0</v>
      </c>
      <c r="J131" s="200"/>
      <c r="K131" s="113" t="s">
        <v>31</v>
      </c>
      <c r="L131" s="114"/>
      <c r="M131" s="23"/>
      <c r="N131" s="23"/>
      <c r="O131" s="23">
        <f t="shared" si="13"/>
        <v>0</v>
      </c>
      <c r="P131" s="200"/>
      <c r="Q131" s="1"/>
      <c r="R131" s="1"/>
      <c r="S131" s="1"/>
      <c r="T131" s="1"/>
      <c r="U131" s="1"/>
      <c r="V131" s="1"/>
      <c r="W131" s="1"/>
      <c r="X131" s="1"/>
      <c r="Y131" s="1"/>
      <c r="Z131" s="1"/>
      <c r="AA131" s="1"/>
      <c r="AB131" s="1"/>
      <c r="AC131" s="1"/>
      <c r="AD131" s="1"/>
      <c r="AE131" s="1"/>
      <c r="AF131" s="1"/>
      <c r="AG131" s="1"/>
      <c r="AH131" s="1"/>
      <c r="AI131" s="1"/>
      <c r="AJ131" s="1"/>
      <c r="AK131" s="1"/>
      <c r="AL131" s="1"/>
      <c r="AM131" s="1"/>
    </row>
    <row r="132" spans="1:39" x14ac:dyDescent="0.25">
      <c r="A132" s="1"/>
      <c r="B132" s="200"/>
      <c r="C132" s="362" t="s">
        <v>13</v>
      </c>
      <c r="D132" s="363"/>
      <c r="E132" s="2">
        <v>0</v>
      </c>
      <c r="F132" s="2">
        <v>0</v>
      </c>
      <c r="G132" s="2">
        <v>0</v>
      </c>
      <c r="H132" s="2">
        <v>0</v>
      </c>
      <c r="I132" s="23">
        <f t="shared" si="12"/>
        <v>0</v>
      </c>
      <c r="J132" s="200"/>
      <c r="K132" s="362" t="s">
        <v>13</v>
      </c>
      <c r="L132" s="363"/>
      <c r="M132" s="23"/>
      <c r="N132" s="23"/>
      <c r="O132" s="23">
        <f t="shared" si="13"/>
        <v>0</v>
      </c>
      <c r="P132" s="200"/>
      <c r="Q132" s="1"/>
      <c r="R132" s="1"/>
      <c r="S132" s="1"/>
      <c r="T132" s="1"/>
      <c r="U132" s="1"/>
      <c r="V132" s="1"/>
      <c r="W132" s="1"/>
      <c r="X132" s="1"/>
      <c r="Y132" s="1"/>
      <c r="Z132" s="1"/>
      <c r="AA132" s="1"/>
      <c r="AB132" s="1"/>
      <c r="AC132" s="1"/>
      <c r="AD132" s="1"/>
      <c r="AE132" s="1"/>
      <c r="AF132" s="1"/>
      <c r="AG132" s="1"/>
      <c r="AH132" s="1"/>
      <c r="AI132" s="1"/>
      <c r="AJ132" s="1"/>
      <c r="AK132" s="1"/>
      <c r="AL132" s="1"/>
      <c r="AM132" s="1"/>
    </row>
    <row r="133" spans="1:39" x14ac:dyDescent="0.25">
      <c r="A133" s="1"/>
      <c r="B133" s="200"/>
      <c r="C133" s="364" t="str">
        <f>+'2-FSN Entry and Summary'!$U$15</f>
        <v>My 1</v>
      </c>
      <c r="D133" s="364"/>
      <c r="E133" s="2">
        <v>0</v>
      </c>
      <c r="F133" s="2">
        <v>0</v>
      </c>
      <c r="G133" s="2">
        <v>0</v>
      </c>
      <c r="H133" s="2">
        <v>0</v>
      </c>
      <c r="I133" s="23">
        <f t="shared" si="12"/>
        <v>0</v>
      </c>
      <c r="J133" s="200"/>
      <c r="K133" s="362" t="str">
        <f>IF(C133=0," ",C133)</f>
        <v>My 1</v>
      </c>
      <c r="L133" s="363"/>
      <c r="M133" s="23"/>
      <c r="N133" s="23"/>
      <c r="O133" s="23">
        <f t="shared" si="13"/>
        <v>0</v>
      </c>
      <c r="P133" s="200"/>
      <c r="Q133" s="1"/>
      <c r="R133" s="1"/>
      <c r="S133" s="1"/>
      <c r="T133" s="1"/>
      <c r="U133" s="1"/>
      <c r="V133" s="1"/>
      <c r="W133" s="1"/>
      <c r="X133" s="1"/>
      <c r="Y133" s="1"/>
      <c r="Z133" s="1"/>
      <c r="AA133" s="1"/>
      <c r="AB133" s="1"/>
      <c r="AC133" s="1"/>
      <c r="AD133" s="1"/>
      <c r="AE133" s="1"/>
      <c r="AF133" s="1"/>
      <c r="AG133" s="1"/>
      <c r="AH133" s="1"/>
      <c r="AI133" s="1"/>
      <c r="AJ133" s="1"/>
      <c r="AK133" s="1"/>
      <c r="AL133" s="1"/>
      <c r="AM133" s="1"/>
    </row>
    <row r="134" spans="1:39" x14ac:dyDescent="0.25">
      <c r="A134" s="1"/>
      <c r="B134" s="200"/>
      <c r="C134" s="364" t="str">
        <f>+'2-FSN Entry and Summary'!$V$15</f>
        <v>My 2</v>
      </c>
      <c r="D134" s="364"/>
      <c r="E134" s="2">
        <v>0</v>
      </c>
      <c r="F134" s="2">
        <v>0</v>
      </c>
      <c r="G134" s="2">
        <v>0</v>
      </c>
      <c r="H134" s="2">
        <v>0</v>
      </c>
      <c r="I134" s="23">
        <f t="shared" si="12"/>
        <v>0</v>
      </c>
      <c r="J134" s="200"/>
      <c r="K134" s="362" t="str">
        <f>IF(C134=0," ",C134)</f>
        <v>My 2</v>
      </c>
      <c r="L134" s="363"/>
      <c r="M134" s="23"/>
      <c r="N134" s="23"/>
      <c r="O134" s="23">
        <f t="shared" si="13"/>
        <v>0</v>
      </c>
      <c r="P134" s="200"/>
      <c r="Q134" s="1"/>
      <c r="R134" s="1"/>
      <c r="S134" s="1"/>
      <c r="T134" s="1"/>
      <c r="U134" s="1"/>
      <c r="V134" s="1"/>
      <c r="W134" s="1"/>
      <c r="X134" s="1"/>
      <c r="Y134" s="1"/>
      <c r="Z134" s="1"/>
      <c r="AA134" s="1"/>
      <c r="AB134" s="1"/>
      <c r="AC134" s="1"/>
      <c r="AD134" s="1"/>
      <c r="AE134" s="1"/>
      <c r="AF134" s="1"/>
      <c r="AG134" s="1"/>
      <c r="AH134" s="1"/>
      <c r="AI134" s="1"/>
      <c r="AJ134" s="1"/>
      <c r="AK134" s="1"/>
      <c r="AL134" s="1"/>
      <c r="AM134" s="1"/>
    </row>
    <row r="135" spans="1:39" x14ac:dyDescent="0.25">
      <c r="A135" s="1"/>
      <c r="B135" s="200"/>
      <c r="C135" s="362" t="s">
        <v>7</v>
      </c>
      <c r="D135" s="363"/>
      <c r="E135" s="2">
        <v>0</v>
      </c>
      <c r="F135" s="2">
        <v>0</v>
      </c>
      <c r="G135" s="2">
        <v>0</v>
      </c>
      <c r="H135" s="2">
        <v>0</v>
      </c>
      <c r="I135" s="23">
        <f>AVERAGE(E135:H135)</f>
        <v>0</v>
      </c>
      <c r="J135" s="200"/>
      <c r="K135" s="116" t="s">
        <v>21</v>
      </c>
      <c r="L135" s="117"/>
      <c r="M135" s="23">
        <f>+E122-M124</f>
        <v>0</v>
      </c>
      <c r="N135" s="23">
        <f>+E122-N124</f>
        <v>0</v>
      </c>
      <c r="O135" s="23">
        <v>0</v>
      </c>
      <c r="P135" s="200"/>
      <c r="Q135" s="1"/>
      <c r="R135" s="1"/>
      <c r="S135" s="1"/>
      <c r="T135" s="1"/>
      <c r="U135" s="1"/>
      <c r="V135" s="1"/>
      <c r="W135" s="1"/>
      <c r="X135" s="1"/>
      <c r="Y135" s="1"/>
      <c r="Z135" s="1"/>
      <c r="AA135" s="1"/>
      <c r="AB135" s="1"/>
      <c r="AC135" s="1"/>
      <c r="AD135" s="1"/>
      <c r="AE135" s="1"/>
      <c r="AF135" s="1"/>
      <c r="AG135" s="1"/>
      <c r="AH135" s="1"/>
      <c r="AI135" s="1"/>
      <c r="AJ135" s="1"/>
      <c r="AK135" s="1"/>
      <c r="AL135" s="1"/>
      <c r="AM135" s="1"/>
    </row>
    <row r="136" spans="1:39" x14ac:dyDescent="0.25">
      <c r="A136" s="1"/>
      <c r="B136" s="200"/>
      <c r="C136" s="22" t="s">
        <v>16</v>
      </c>
      <c r="D136" s="22"/>
      <c r="E136" s="25">
        <f>SUM(E125:E135)</f>
        <v>0</v>
      </c>
      <c r="F136" s="25">
        <f>SUM(F125:F135)</f>
        <v>0</v>
      </c>
      <c r="G136" s="25">
        <f>SUM(G125:G135)</f>
        <v>0</v>
      </c>
      <c r="H136" s="25">
        <f>SUM(H125:H135)</f>
        <v>0</v>
      </c>
      <c r="I136" s="24">
        <f>IF(SUM(I125:I135)=0,0.00000000001,SUM(I125:I135))</f>
        <v>9.9999999999999994E-12</v>
      </c>
      <c r="J136" s="200"/>
      <c r="K136" s="365" t="s">
        <v>23</v>
      </c>
      <c r="L136" s="365"/>
      <c r="M136" s="24">
        <f>SUM(M124:M135)</f>
        <v>0</v>
      </c>
      <c r="N136" s="24">
        <f>SUM(N124:N135)</f>
        <v>0</v>
      </c>
      <c r="O136" s="24">
        <f>SUM(O124:O135)</f>
        <v>0</v>
      </c>
      <c r="P136" s="200"/>
      <c r="Q136" s="1"/>
      <c r="R136" s="1"/>
      <c r="S136" s="1"/>
      <c r="T136" s="1"/>
      <c r="U136" s="1"/>
      <c r="V136" s="1"/>
      <c r="W136" s="1"/>
      <c r="X136" s="1"/>
      <c r="Y136" s="1"/>
      <c r="Z136" s="1"/>
      <c r="AA136" s="1"/>
      <c r="AB136" s="1"/>
      <c r="AC136" s="1"/>
      <c r="AD136" s="1"/>
      <c r="AE136" s="1"/>
      <c r="AF136" s="1"/>
      <c r="AG136" s="1"/>
      <c r="AH136" s="1"/>
      <c r="AI136" s="1"/>
      <c r="AJ136" s="1"/>
      <c r="AK136" s="1"/>
      <c r="AL136" s="1"/>
      <c r="AM136" s="1"/>
    </row>
    <row r="137" spans="1:39" x14ac:dyDescent="0.25">
      <c r="A137" s="1"/>
      <c r="B137" s="366" t="str">
        <f>IF('2-FSN Entry and Summary'!B23&gt;0,"*Continue to next FSN*","*No further FSN available*")</f>
        <v>*No further FSN available*</v>
      </c>
      <c r="C137" s="366"/>
      <c r="D137" s="366"/>
      <c r="E137" s="366"/>
      <c r="F137" s="366"/>
      <c r="G137" s="366"/>
      <c r="H137" s="366"/>
      <c r="I137" s="366"/>
      <c r="J137" s="366"/>
      <c r="K137" s="366"/>
      <c r="L137" s="366"/>
      <c r="M137" s="366"/>
      <c r="N137" s="366"/>
      <c r="O137" s="366"/>
      <c r="P137" s="366"/>
      <c r="Q137" s="1"/>
      <c r="R137" s="1"/>
      <c r="S137" s="1"/>
      <c r="T137" s="1"/>
      <c r="U137" s="1"/>
      <c r="V137" s="1"/>
      <c r="W137" s="1"/>
      <c r="X137" s="1"/>
      <c r="Y137" s="1"/>
      <c r="Z137" s="1"/>
      <c r="AA137" s="1"/>
      <c r="AB137" s="1"/>
      <c r="AC137" s="1"/>
      <c r="AD137" s="1"/>
      <c r="AE137" s="1"/>
      <c r="AF137" s="1"/>
      <c r="AG137" s="1"/>
      <c r="AH137" s="1"/>
      <c r="AI137" s="1"/>
      <c r="AJ137" s="1"/>
      <c r="AK137" s="1"/>
      <c r="AL137" s="1"/>
      <c r="AM137" s="1"/>
    </row>
    <row r="138" spans="1:39" x14ac:dyDescent="0.25">
      <c r="A138" s="1"/>
      <c r="B138" s="366"/>
      <c r="C138" s="366"/>
      <c r="D138" s="366"/>
      <c r="E138" s="366"/>
      <c r="F138" s="366"/>
      <c r="G138" s="366"/>
      <c r="H138" s="366"/>
      <c r="I138" s="366"/>
      <c r="J138" s="366"/>
      <c r="K138" s="366"/>
      <c r="L138" s="366"/>
      <c r="M138" s="366"/>
      <c r="N138" s="366"/>
      <c r="O138" s="366"/>
      <c r="P138" s="366"/>
      <c r="Q138" s="1"/>
      <c r="R138" s="1"/>
      <c r="S138" s="1"/>
      <c r="T138" s="1"/>
      <c r="U138" s="1"/>
      <c r="V138" s="1"/>
      <c r="W138" s="1"/>
      <c r="X138" s="1"/>
      <c r="Y138" s="1"/>
      <c r="Z138" s="1"/>
      <c r="AA138" s="1"/>
      <c r="AB138" s="1"/>
      <c r="AC138" s="1"/>
      <c r="AD138" s="1"/>
      <c r="AE138" s="1"/>
      <c r="AF138" s="1"/>
      <c r="AG138" s="1"/>
      <c r="AH138" s="1"/>
      <c r="AI138" s="1"/>
      <c r="AJ138" s="1"/>
      <c r="AK138" s="1"/>
      <c r="AL138" s="1"/>
      <c r="AM138" s="1"/>
    </row>
    <row r="139" spans="1:39" x14ac:dyDescent="0.25">
      <c r="A139" s="1"/>
      <c r="B139" s="200"/>
      <c r="C139" s="13" t="s">
        <v>1</v>
      </c>
      <c r="D139" s="14"/>
      <c r="E139" s="33">
        <f>+'2-FSN Entry and Summary'!B23</f>
        <v>0</v>
      </c>
      <c r="F139" s="14"/>
      <c r="G139" s="14" t="s">
        <v>15</v>
      </c>
      <c r="H139" s="31">
        <f>+'2-FSN Entry and Summary'!D23</f>
        <v>0</v>
      </c>
      <c r="I139" s="17" t="s">
        <v>3</v>
      </c>
      <c r="J139" s="200"/>
      <c r="K139" s="367" t="s">
        <v>17</v>
      </c>
      <c r="L139" s="368"/>
      <c r="M139" s="368"/>
      <c r="N139" s="368"/>
      <c r="O139" s="369"/>
      <c r="P139" s="200"/>
      <c r="Q139" s="1"/>
      <c r="R139" s="1"/>
      <c r="S139" s="1"/>
      <c r="T139" s="1"/>
      <c r="U139" s="1"/>
      <c r="V139" s="1"/>
      <c r="W139" s="1"/>
      <c r="X139" s="1"/>
      <c r="Y139" s="1"/>
      <c r="Z139" s="1"/>
      <c r="AA139" s="1"/>
      <c r="AB139" s="1"/>
      <c r="AC139" s="1"/>
      <c r="AD139" s="1"/>
      <c r="AE139" s="1"/>
      <c r="AF139" s="1"/>
      <c r="AG139" s="1"/>
      <c r="AH139" s="1"/>
      <c r="AI139" s="1"/>
      <c r="AJ139" s="1"/>
      <c r="AK139" s="1"/>
      <c r="AL139" s="1"/>
      <c r="AM139" s="1"/>
    </row>
    <row r="140" spans="1:39" x14ac:dyDescent="0.25">
      <c r="A140" s="1"/>
      <c r="B140" s="200"/>
      <c r="C140" s="15" t="s">
        <v>2</v>
      </c>
      <c r="D140" s="16"/>
      <c r="E140" s="31">
        <f>+'2-FSN Entry and Summary'!C23</f>
        <v>0</v>
      </c>
      <c r="F140" s="16" t="s">
        <v>3</v>
      </c>
      <c r="G140" s="16"/>
      <c r="H140" s="16"/>
      <c r="I140" s="18"/>
      <c r="J140" s="200"/>
      <c r="K140" s="22" t="s">
        <v>22</v>
      </c>
      <c r="L140" s="22">
        <f>+E139</f>
        <v>0</v>
      </c>
      <c r="M140" s="367" t="s">
        <v>20</v>
      </c>
      <c r="N140" s="368"/>
      <c r="O140" s="369"/>
      <c r="P140" s="200"/>
      <c r="Q140" s="1"/>
      <c r="R140" s="1"/>
      <c r="S140" s="1"/>
      <c r="T140" s="1"/>
      <c r="U140" s="1"/>
      <c r="V140" s="1"/>
      <c r="W140" s="1"/>
      <c r="X140" s="1"/>
      <c r="Y140" s="1"/>
      <c r="Z140" s="1"/>
      <c r="AA140" s="1"/>
      <c r="AB140" s="1"/>
      <c r="AC140" s="1"/>
      <c r="AD140" s="1"/>
      <c r="AE140" s="1"/>
      <c r="AF140" s="1"/>
      <c r="AG140" s="1"/>
      <c r="AH140" s="1"/>
      <c r="AI140" s="1"/>
      <c r="AJ140" s="1"/>
      <c r="AK140" s="1"/>
      <c r="AL140" s="1"/>
      <c r="AM140" s="1"/>
    </row>
    <row r="141" spans="1:39" x14ac:dyDescent="0.25">
      <c r="A141" s="1"/>
      <c r="B141" s="200"/>
      <c r="C141" s="367" t="s">
        <v>4</v>
      </c>
      <c r="D141" s="368"/>
      <c r="E141" s="368"/>
      <c r="F141" s="368"/>
      <c r="G141" s="368"/>
      <c r="H141" s="368"/>
      <c r="I141" s="369"/>
      <c r="J141" s="200"/>
      <c r="K141" s="370" t="s">
        <v>18</v>
      </c>
      <c r="L141" s="371"/>
      <c r="M141" s="26" t="s">
        <v>28</v>
      </c>
      <c r="N141" s="26" t="s">
        <v>29</v>
      </c>
      <c r="O141" s="26">
        <v>2</v>
      </c>
      <c r="P141" s="200"/>
      <c r="Q141" s="1"/>
      <c r="R141" s="1"/>
      <c r="S141" s="1"/>
      <c r="T141" s="1"/>
      <c r="U141" s="1"/>
      <c r="V141" s="1"/>
      <c r="W141" s="1"/>
      <c r="X141" s="1"/>
      <c r="Y141" s="1"/>
      <c r="Z141" s="1"/>
      <c r="AA141" s="1"/>
      <c r="AB141" s="1"/>
      <c r="AC141" s="1"/>
      <c r="AD141" s="1"/>
      <c r="AE141" s="1"/>
      <c r="AF141" s="1"/>
      <c r="AG141" s="1"/>
      <c r="AH141" s="1"/>
      <c r="AI141" s="1"/>
      <c r="AJ141" s="1"/>
      <c r="AK141" s="1"/>
      <c r="AL141" s="1"/>
      <c r="AM141" s="1"/>
    </row>
    <row r="142" spans="1:39" x14ac:dyDescent="0.25">
      <c r="A142" s="1"/>
      <c r="B142" s="200"/>
      <c r="C142" s="19" t="s">
        <v>6</v>
      </c>
      <c r="D142" s="19"/>
      <c r="E142" s="19">
        <v>2009</v>
      </c>
      <c r="F142" s="19">
        <v>2010</v>
      </c>
      <c r="G142" s="19">
        <v>2011</v>
      </c>
      <c r="H142" s="19">
        <v>2012</v>
      </c>
      <c r="I142" s="20" t="s">
        <v>5</v>
      </c>
      <c r="J142" s="200"/>
      <c r="K142" s="204" t="s">
        <v>19</v>
      </c>
      <c r="L142" s="204"/>
      <c r="M142" s="23">
        <f>+E140*0.8</f>
        <v>0</v>
      </c>
      <c r="N142" s="23">
        <f>MIN(I153,E140)</f>
        <v>0</v>
      </c>
      <c r="O142" s="23">
        <f>+I153/I154*E140</f>
        <v>0</v>
      </c>
      <c r="P142" s="200"/>
      <c r="Q142" s="1"/>
      <c r="R142" s="1"/>
      <c r="S142" s="1"/>
      <c r="T142" s="1"/>
      <c r="U142" s="1"/>
      <c r="V142" s="1"/>
      <c r="W142" s="1"/>
      <c r="X142" s="1"/>
      <c r="Y142" s="1"/>
      <c r="Z142" s="1"/>
      <c r="AA142" s="1"/>
      <c r="AB142" s="1"/>
      <c r="AC142" s="1"/>
      <c r="AD142" s="1"/>
      <c r="AE142" s="1"/>
      <c r="AF142" s="1"/>
      <c r="AG142" s="1"/>
      <c r="AH142" s="1"/>
      <c r="AI142" s="1"/>
      <c r="AJ142" s="1"/>
      <c r="AK142" s="1"/>
      <c r="AL142" s="1"/>
      <c r="AM142" s="1"/>
    </row>
    <row r="143" spans="1:39" x14ac:dyDescent="0.25">
      <c r="A143" s="1"/>
      <c r="B143" s="200"/>
      <c r="C143" s="372" t="s">
        <v>9</v>
      </c>
      <c r="D143" s="372"/>
      <c r="E143" s="2">
        <v>0</v>
      </c>
      <c r="F143" s="2">
        <v>0</v>
      </c>
      <c r="G143" s="2">
        <v>0</v>
      </c>
      <c r="H143" s="2">
        <v>0</v>
      </c>
      <c r="I143" s="23">
        <f>AVERAGE(E143:H143)</f>
        <v>0</v>
      </c>
      <c r="J143" s="200"/>
      <c r="K143" s="362" t="s">
        <v>9</v>
      </c>
      <c r="L143" s="363"/>
      <c r="M143" s="23"/>
      <c r="N143" s="23"/>
      <c r="O143" s="23">
        <f>+I143/$I$154*$E$140</f>
        <v>0</v>
      </c>
      <c r="P143" s="200"/>
      <c r="Q143" s="1"/>
      <c r="R143" s="1"/>
      <c r="S143" s="1"/>
      <c r="T143" s="1"/>
      <c r="U143" s="1"/>
      <c r="V143" s="1"/>
      <c r="W143" s="1"/>
      <c r="X143" s="1"/>
      <c r="Y143" s="1"/>
      <c r="Z143" s="1"/>
      <c r="AA143" s="1"/>
      <c r="AB143" s="1"/>
      <c r="AC143" s="1"/>
      <c r="AD143" s="1"/>
      <c r="AE143" s="1"/>
      <c r="AF143" s="1"/>
      <c r="AG143" s="1"/>
      <c r="AH143" s="1"/>
      <c r="AI143" s="1"/>
      <c r="AJ143" s="1"/>
      <c r="AK143" s="1"/>
      <c r="AL143" s="1"/>
      <c r="AM143" s="1"/>
    </row>
    <row r="144" spans="1:39" x14ac:dyDescent="0.25">
      <c r="A144" s="1"/>
      <c r="B144" s="200"/>
      <c r="C144" s="362" t="s">
        <v>8</v>
      </c>
      <c r="D144" s="363"/>
      <c r="E144" s="2">
        <v>0</v>
      </c>
      <c r="F144" s="2">
        <v>0</v>
      </c>
      <c r="G144" s="2">
        <v>0</v>
      </c>
      <c r="H144" s="2">
        <v>0</v>
      </c>
      <c r="I144" s="23">
        <f t="shared" ref="I144:I152" si="14">AVERAGE(E144:H144)</f>
        <v>0</v>
      </c>
      <c r="J144" s="200"/>
      <c r="K144" s="202" t="s">
        <v>8</v>
      </c>
      <c r="L144" s="203"/>
      <c r="M144" s="23"/>
      <c r="N144" s="23"/>
      <c r="O144" s="23">
        <f t="shared" ref="O144:O152" si="15">+I144/$I$154*$E$140</f>
        <v>0</v>
      </c>
      <c r="P144" s="200"/>
      <c r="Q144" s="1"/>
      <c r="R144" s="1"/>
      <c r="S144" s="1"/>
      <c r="T144" s="1"/>
      <c r="U144" s="1"/>
      <c r="V144" s="1"/>
      <c r="W144" s="1"/>
      <c r="X144" s="1"/>
      <c r="Y144" s="1"/>
      <c r="Z144" s="1"/>
      <c r="AA144" s="1"/>
      <c r="AB144" s="1"/>
      <c r="AC144" s="1"/>
      <c r="AD144" s="1"/>
      <c r="AE144" s="1"/>
      <c r="AF144" s="1"/>
      <c r="AG144" s="1"/>
      <c r="AH144" s="1"/>
      <c r="AI144" s="1"/>
      <c r="AJ144" s="1"/>
      <c r="AK144" s="1"/>
      <c r="AL144" s="1"/>
      <c r="AM144" s="1"/>
    </row>
    <row r="145" spans="1:39" x14ac:dyDescent="0.25">
      <c r="A145" s="1"/>
      <c r="B145" s="200"/>
      <c r="C145" s="204" t="s">
        <v>14</v>
      </c>
      <c r="D145" s="204"/>
      <c r="E145" s="2">
        <v>0</v>
      </c>
      <c r="F145" s="2">
        <v>0</v>
      </c>
      <c r="G145" s="2">
        <v>0</v>
      </c>
      <c r="H145" s="2">
        <v>0</v>
      </c>
      <c r="I145" s="23">
        <f t="shared" si="14"/>
        <v>0</v>
      </c>
      <c r="J145" s="200"/>
      <c r="K145" s="204" t="s">
        <v>14</v>
      </c>
      <c r="L145" s="204"/>
      <c r="M145" s="23"/>
      <c r="N145" s="23"/>
      <c r="O145" s="23">
        <f t="shared" si="15"/>
        <v>0</v>
      </c>
      <c r="P145" s="200"/>
      <c r="Q145" s="1"/>
      <c r="R145" s="1"/>
      <c r="S145" s="1"/>
      <c r="T145" s="1"/>
      <c r="U145" s="1"/>
      <c r="V145" s="1"/>
      <c r="W145" s="1"/>
      <c r="X145" s="1"/>
      <c r="Y145" s="1"/>
      <c r="Z145" s="1"/>
      <c r="AA145" s="1"/>
      <c r="AB145" s="1"/>
      <c r="AC145" s="1"/>
      <c r="AD145" s="1"/>
      <c r="AE145" s="1"/>
      <c r="AF145" s="1"/>
      <c r="AG145" s="1"/>
      <c r="AH145" s="1"/>
      <c r="AI145" s="1"/>
      <c r="AJ145" s="1"/>
      <c r="AK145" s="1"/>
      <c r="AL145" s="1"/>
      <c r="AM145" s="1"/>
    </row>
    <row r="146" spans="1:39" x14ac:dyDescent="0.25">
      <c r="A146" s="1"/>
      <c r="B146" s="200"/>
      <c r="C146" s="362" t="s">
        <v>10</v>
      </c>
      <c r="D146" s="363"/>
      <c r="E146" s="2">
        <v>0</v>
      </c>
      <c r="F146" s="2">
        <v>0</v>
      </c>
      <c r="G146" s="2">
        <v>0</v>
      </c>
      <c r="H146" s="2">
        <v>0</v>
      </c>
      <c r="I146" s="23">
        <f t="shared" si="14"/>
        <v>0</v>
      </c>
      <c r="J146" s="200"/>
      <c r="K146" s="202" t="s">
        <v>10</v>
      </c>
      <c r="L146" s="203"/>
      <c r="M146" s="23"/>
      <c r="N146" s="23"/>
      <c r="O146" s="23">
        <f t="shared" si="15"/>
        <v>0</v>
      </c>
      <c r="P146" s="200"/>
      <c r="Q146" s="1"/>
      <c r="R146" s="1"/>
      <c r="S146" s="1"/>
      <c r="T146" s="1"/>
      <c r="U146" s="1"/>
      <c r="V146" s="1"/>
      <c r="W146" s="1"/>
      <c r="X146" s="1"/>
      <c r="Y146" s="1"/>
      <c r="Z146" s="1"/>
      <c r="AA146" s="1"/>
      <c r="AB146" s="1"/>
      <c r="AC146" s="1"/>
      <c r="AD146" s="1"/>
      <c r="AE146" s="1"/>
      <c r="AF146" s="1"/>
      <c r="AG146" s="1"/>
      <c r="AH146" s="1"/>
      <c r="AI146" s="1"/>
      <c r="AJ146" s="1"/>
      <c r="AK146" s="1"/>
      <c r="AL146" s="1"/>
      <c r="AM146" s="1"/>
    </row>
    <row r="147" spans="1:39" x14ac:dyDescent="0.25">
      <c r="A147" s="1"/>
      <c r="B147" s="200"/>
      <c r="C147" s="362" t="s">
        <v>11</v>
      </c>
      <c r="D147" s="363"/>
      <c r="E147" s="2">
        <v>0</v>
      </c>
      <c r="F147" s="2">
        <v>0</v>
      </c>
      <c r="G147" s="2">
        <v>0</v>
      </c>
      <c r="H147" s="2">
        <v>0</v>
      </c>
      <c r="I147" s="23">
        <f t="shared" si="14"/>
        <v>0</v>
      </c>
      <c r="J147" s="200"/>
      <c r="K147" s="202" t="s">
        <v>11</v>
      </c>
      <c r="L147" s="203"/>
      <c r="M147" s="23"/>
      <c r="N147" s="23"/>
      <c r="O147" s="23">
        <f t="shared" si="15"/>
        <v>0</v>
      </c>
      <c r="P147" s="200"/>
      <c r="Q147" s="1"/>
      <c r="R147" s="1"/>
      <c r="S147" s="1"/>
      <c r="T147" s="1"/>
      <c r="U147" s="1"/>
      <c r="V147" s="1"/>
      <c r="W147" s="1"/>
      <c r="X147" s="1"/>
      <c r="Y147" s="1"/>
      <c r="Z147" s="1"/>
      <c r="AA147" s="1"/>
      <c r="AB147" s="1"/>
      <c r="AC147" s="1"/>
      <c r="AD147" s="1"/>
      <c r="AE147" s="1"/>
      <c r="AF147" s="1"/>
      <c r="AG147" s="1"/>
      <c r="AH147" s="1"/>
      <c r="AI147" s="1"/>
      <c r="AJ147" s="1"/>
      <c r="AK147" s="1"/>
      <c r="AL147" s="1"/>
      <c r="AM147" s="1"/>
    </row>
    <row r="148" spans="1:39" x14ac:dyDescent="0.25">
      <c r="A148" s="1"/>
      <c r="B148" s="200"/>
      <c r="C148" s="362" t="s">
        <v>12</v>
      </c>
      <c r="D148" s="363"/>
      <c r="E148" s="2">
        <v>0</v>
      </c>
      <c r="F148" s="2">
        <v>0</v>
      </c>
      <c r="G148" s="2">
        <v>0</v>
      </c>
      <c r="H148" s="2">
        <v>0</v>
      </c>
      <c r="I148" s="23">
        <f t="shared" si="14"/>
        <v>0</v>
      </c>
      <c r="J148" s="200"/>
      <c r="K148" s="202" t="s">
        <v>12</v>
      </c>
      <c r="L148" s="203"/>
      <c r="M148" s="23"/>
      <c r="N148" s="23"/>
      <c r="O148" s="23">
        <f t="shared" si="15"/>
        <v>0</v>
      </c>
      <c r="P148" s="200"/>
      <c r="Q148" s="1"/>
      <c r="R148" s="1"/>
      <c r="S148" s="1"/>
      <c r="T148" s="1"/>
      <c r="U148" s="1"/>
      <c r="V148" s="1"/>
      <c r="W148" s="1"/>
      <c r="X148" s="1"/>
      <c r="Y148" s="1"/>
      <c r="Z148" s="1"/>
      <c r="AA148" s="1"/>
      <c r="AB148" s="1"/>
      <c r="AC148" s="1"/>
      <c r="AD148" s="1"/>
      <c r="AE148" s="1"/>
      <c r="AF148" s="1"/>
      <c r="AG148" s="1"/>
      <c r="AH148" s="1"/>
      <c r="AI148" s="1"/>
      <c r="AJ148" s="1"/>
      <c r="AK148" s="1"/>
      <c r="AL148" s="1"/>
      <c r="AM148" s="1"/>
    </row>
    <row r="149" spans="1:39" x14ac:dyDescent="0.25">
      <c r="A149" s="1"/>
      <c r="B149" s="200"/>
      <c r="C149" s="362" t="s">
        <v>31</v>
      </c>
      <c r="D149" s="363"/>
      <c r="E149" s="2">
        <v>0</v>
      </c>
      <c r="F149" s="2">
        <v>0</v>
      </c>
      <c r="G149" s="2">
        <v>0</v>
      </c>
      <c r="H149" s="2">
        <v>0</v>
      </c>
      <c r="I149" s="23">
        <f t="shared" si="14"/>
        <v>0</v>
      </c>
      <c r="J149" s="200"/>
      <c r="K149" s="202" t="s">
        <v>31</v>
      </c>
      <c r="L149" s="203"/>
      <c r="M149" s="23"/>
      <c r="N149" s="23"/>
      <c r="O149" s="23">
        <f t="shared" si="15"/>
        <v>0</v>
      </c>
      <c r="P149" s="200"/>
      <c r="Q149" s="1"/>
      <c r="R149" s="1"/>
      <c r="S149" s="1"/>
      <c r="T149" s="1"/>
      <c r="U149" s="1"/>
      <c r="V149" s="1"/>
      <c r="W149" s="1"/>
      <c r="X149" s="1"/>
      <c r="Y149" s="1"/>
      <c r="Z149" s="1"/>
      <c r="AA149" s="1"/>
      <c r="AB149" s="1"/>
      <c r="AC149" s="1"/>
      <c r="AD149" s="1"/>
      <c r="AE149" s="1"/>
      <c r="AF149" s="1"/>
      <c r="AG149" s="1"/>
      <c r="AH149" s="1"/>
      <c r="AI149" s="1"/>
      <c r="AJ149" s="1"/>
      <c r="AK149" s="1"/>
      <c r="AL149" s="1"/>
      <c r="AM149" s="1"/>
    </row>
    <row r="150" spans="1:39" x14ac:dyDescent="0.25">
      <c r="A150" s="1"/>
      <c r="B150" s="200"/>
      <c r="C150" s="362" t="s">
        <v>13</v>
      </c>
      <c r="D150" s="363"/>
      <c r="E150" s="2">
        <v>0</v>
      </c>
      <c r="F150" s="2">
        <v>0</v>
      </c>
      <c r="G150" s="2">
        <v>0</v>
      </c>
      <c r="H150" s="2">
        <v>0</v>
      </c>
      <c r="I150" s="23">
        <f t="shared" si="14"/>
        <v>0</v>
      </c>
      <c r="J150" s="200"/>
      <c r="K150" s="362" t="s">
        <v>13</v>
      </c>
      <c r="L150" s="363"/>
      <c r="M150" s="23"/>
      <c r="N150" s="23"/>
      <c r="O150" s="23">
        <f t="shared" si="15"/>
        <v>0</v>
      </c>
      <c r="P150" s="200"/>
      <c r="Q150" s="1"/>
      <c r="R150" s="1"/>
      <c r="S150" s="1"/>
      <c r="T150" s="1"/>
      <c r="U150" s="1"/>
      <c r="V150" s="1"/>
      <c r="W150" s="1"/>
      <c r="X150" s="1"/>
      <c r="Y150" s="1"/>
      <c r="Z150" s="1"/>
      <c r="AA150" s="1"/>
      <c r="AB150" s="1"/>
      <c r="AC150" s="1"/>
      <c r="AD150" s="1"/>
      <c r="AE150" s="1"/>
      <c r="AF150" s="1"/>
      <c r="AG150" s="1"/>
      <c r="AH150" s="1"/>
      <c r="AI150" s="1"/>
      <c r="AJ150" s="1"/>
      <c r="AK150" s="1"/>
      <c r="AL150" s="1"/>
      <c r="AM150" s="1"/>
    </row>
    <row r="151" spans="1:39" x14ac:dyDescent="0.25">
      <c r="A151" s="1"/>
      <c r="B151" s="200"/>
      <c r="C151" s="364" t="str">
        <f>+'2-FSN Entry and Summary'!$U$15</f>
        <v>My 1</v>
      </c>
      <c r="D151" s="364"/>
      <c r="E151" s="2">
        <v>0</v>
      </c>
      <c r="F151" s="2">
        <v>0</v>
      </c>
      <c r="G151" s="2">
        <v>0</v>
      </c>
      <c r="H151" s="2">
        <v>0</v>
      </c>
      <c r="I151" s="23">
        <f t="shared" si="14"/>
        <v>0</v>
      </c>
      <c r="J151" s="200"/>
      <c r="K151" s="362" t="str">
        <f>IF(C151=0," ",C151)</f>
        <v>My 1</v>
      </c>
      <c r="L151" s="363"/>
      <c r="M151" s="23"/>
      <c r="N151" s="23"/>
      <c r="O151" s="23">
        <f t="shared" si="15"/>
        <v>0</v>
      </c>
      <c r="P151" s="200"/>
      <c r="Q151" s="1"/>
      <c r="R151" s="1"/>
      <c r="S151" s="1"/>
      <c r="T151" s="1"/>
      <c r="U151" s="1"/>
      <c r="V151" s="1"/>
      <c r="W151" s="1"/>
      <c r="X151" s="1"/>
      <c r="Y151" s="1"/>
      <c r="Z151" s="1"/>
      <c r="AA151" s="1"/>
      <c r="AB151" s="1"/>
      <c r="AC151" s="1"/>
      <c r="AD151" s="1"/>
      <c r="AE151" s="1"/>
      <c r="AF151" s="1"/>
      <c r="AG151" s="1"/>
      <c r="AH151" s="1"/>
      <c r="AI151" s="1"/>
      <c r="AJ151" s="1"/>
      <c r="AK151" s="1"/>
      <c r="AL151" s="1"/>
      <c r="AM151" s="1"/>
    </row>
    <row r="152" spans="1:39" x14ac:dyDescent="0.25">
      <c r="A152" s="1"/>
      <c r="B152" s="200"/>
      <c r="C152" s="364" t="str">
        <f>+'2-FSN Entry and Summary'!$V$15</f>
        <v>My 2</v>
      </c>
      <c r="D152" s="364"/>
      <c r="E152" s="2">
        <v>0</v>
      </c>
      <c r="F152" s="2">
        <v>0</v>
      </c>
      <c r="G152" s="2">
        <v>0</v>
      </c>
      <c r="H152" s="2">
        <v>0</v>
      </c>
      <c r="I152" s="23">
        <f t="shared" si="14"/>
        <v>0</v>
      </c>
      <c r="J152" s="200"/>
      <c r="K152" s="362" t="str">
        <f>IF(C152=0," ",C152)</f>
        <v>My 2</v>
      </c>
      <c r="L152" s="363"/>
      <c r="M152" s="23"/>
      <c r="N152" s="23"/>
      <c r="O152" s="23">
        <f t="shared" si="15"/>
        <v>0</v>
      </c>
      <c r="P152" s="200"/>
      <c r="Q152" s="1"/>
      <c r="R152" s="1"/>
      <c r="S152" s="1"/>
      <c r="T152" s="1"/>
      <c r="U152" s="1"/>
      <c r="V152" s="1"/>
      <c r="W152" s="1"/>
      <c r="X152" s="1"/>
      <c r="Y152" s="1"/>
      <c r="Z152" s="1"/>
      <c r="AA152" s="1"/>
      <c r="AB152" s="1"/>
      <c r="AC152" s="1"/>
      <c r="AD152" s="1"/>
      <c r="AE152" s="1"/>
      <c r="AF152" s="1"/>
      <c r="AG152" s="1"/>
      <c r="AH152" s="1"/>
      <c r="AI152" s="1"/>
      <c r="AJ152" s="1"/>
      <c r="AK152" s="1"/>
      <c r="AL152" s="1"/>
      <c r="AM152" s="1"/>
    </row>
    <row r="153" spans="1:39" x14ac:dyDescent="0.25">
      <c r="A153" s="1"/>
      <c r="B153" s="200"/>
      <c r="C153" s="362" t="s">
        <v>7</v>
      </c>
      <c r="D153" s="363"/>
      <c r="E153" s="2">
        <v>0</v>
      </c>
      <c r="F153" s="2">
        <v>0</v>
      </c>
      <c r="G153" s="2">
        <v>0</v>
      </c>
      <c r="H153" s="2">
        <v>0</v>
      </c>
      <c r="I153" s="23">
        <f>AVERAGE(E153:H153)</f>
        <v>0</v>
      </c>
      <c r="J153" s="200"/>
      <c r="K153" s="205" t="s">
        <v>21</v>
      </c>
      <c r="L153" s="206"/>
      <c r="M153" s="23">
        <f>+E140-M142</f>
        <v>0</v>
      </c>
      <c r="N153" s="23">
        <f>+E140-N142</f>
        <v>0</v>
      </c>
      <c r="O153" s="23">
        <v>0</v>
      </c>
      <c r="P153" s="200"/>
      <c r="Q153" s="1"/>
      <c r="R153" s="1"/>
      <c r="S153" s="1"/>
      <c r="T153" s="1"/>
      <c r="U153" s="1"/>
      <c r="V153" s="1"/>
      <c r="W153" s="1"/>
      <c r="X153" s="1"/>
      <c r="Y153" s="1"/>
      <c r="Z153" s="1"/>
      <c r="AA153" s="1"/>
      <c r="AB153" s="1"/>
      <c r="AC153" s="1"/>
      <c r="AD153" s="1"/>
      <c r="AE153" s="1"/>
      <c r="AF153" s="1"/>
      <c r="AG153" s="1"/>
      <c r="AH153" s="1"/>
      <c r="AI153" s="1"/>
      <c r="AJ153" s="1"/>
      <c r="AK153" s="1"/>
      <c r="AL153" s="1"/>
      <c r="AM153" s="1"/>
    </row>
    <row r="154" spans="1:39" x14ac:dyDescent="0.25">
      <c r="A154" s="1"/>
      <c r="B154" s="200"/>
      <c r="C154" s="22" t="s">
        <v>16</v>
      </c>
      <c r="D154" s="22"/>
      <c r="E154" s="25">
        <f>SUM(E143:E153)</f>
        <v>0</v>
      </c>
      <c r="F154" s="25">
        <f>SUM(F143:F153)</f>
        <v>0</v>
      </c>
      <c r="G154" s="25">
        <f>SUM(G143:G153)</f>
        <v>0</v>
      </c>
      <c r="H154" s="25">
        <f>SUM(H143:H153)</f>
        <v>0</v>
      </c>
      <c r="I154" s="24">
        <f>IF(SUM(I143:I153)=0,0.00000000001,SUM(I143:I153))</f>
        <v>9.9999999999999994E-12</v>
      </c>
      <c r="J154" s="200"/>
      <c r="K154" s="365" t="s">
        <v>23</v>
      </c>
      <c r="L154" s="365"/>
      <c r="M154" s="24">
        <f>SUM(M142:M153)</f>
        <v>0</v>
      </c>
      <c r="N154" s="24">
        <f>SUM(N142:N153)</f>
        <v>0</v>
      </c>
      <c r="O154" s="24">
        <f>SUM(O142:O153)</f>
        <v>0</v>
      </c>
      <c r="P154" s="200"/>
      <c r="Q154" s="1"/>
      <c r="R154" s="1"/>
      <c r="S154" s="1"/>
      <c r="T154" s="1"/>
      <c r="U154" s="1"/>
      <c r="V154" s="1"/>
      <c r="W154" s="1"/>
      <c r="X154" s="1"/>
      <c r="Y154" s="1"/>
      <c r="Z154" s="1"/>
      <c r="AA154" s="1"/>
      <c r="AB154" s="1"/>
      <c r="AC154" s="1"/>
      <c r="AD154" s="1"/>
      <c r="AE154" s="1"/>
      <c r="AF154" s="1"/>
      <c r="AG154" s="1"/>
      <c r="AH154" s="1"/>
      <c r="AI154" s="1"/>
      <c r="AJ154" s="1"/>
      <c r="AK154" s="1"/>
      <c r="AL154" s="1"/>
      <c r="AM154" s="1"/>
    </row>
    <row r="155" spans="1:39" x14ac:dyDescent="0.25">
      <c r="A155" s="1"/>
      <c r="B155" s="366" t="str">
        <f>IF('2-FSN Entry and Summary'!B24&gt;0,"*Continue to next FSN*","*No further FSN available*")</f>
        <v>*No further FSN available*</v>
      </c>
      <c r="C155" s="366"/>
      <c r="D155" s="366"/>
      <c r="E155" s="366"/>
      <c r="F155" s="366"/>
      <c r="G155" s="366"/>
      <c r="H155" s="366"/>
      <c r="I155" s="366"/>
      <c r="J155" s="366"/>
      <c r="K155" s="366"/>
      <c r="L155" s="366"/>
      <c r="M155" s="366"/>
      <c r="N155" s="366"/>
      <c r="O155" s="366"/>
      <c r="P155" s="366"/>
      <c r="Q155" s="1"/>
      <c r="R155" s="1"/>
      <c r="S155" s="1"/>
      <c r="T155" s="1"/>
      <c r="U155" s="1"/>
      <c r="V155" s="1"/>
      <c r="W155" s="1"/>
      <c r="X155" s="1"/>
      <c r="Y155" s="1"/>
      <c r="Z155" s="1"/>
      <c r="AA155" s="1"/>
      <c r="AB155" s="1"/>
      <c r="AC155" s="1"/>
      <c r="AD155" s="1"/>
      <c r="AE155" s="1"/>
      <c r="AF155" s="1"/>
      <c r="AG155" s="1"/>
      <c r="AH155" s="1"/>
      <c r="AI155" s="1"/>
      <c r="AJ155" s="1"/>
      <c r="AK155" s="1"/>
      <c r="AL155" s="1"/>
      <c r="AM155" s="1"/>
    </row>
    <row r="156" spans="1:39" x14ac:dyDescent="0.25">
      <c r="A156" s="1"/>
      <c r="B156" s="366"/>
      <c r="C156" s="366"/>
      <c r="D156" s="366"/>
      <c r="E156" s="366"/>
      <c r="F156" s="366"/>
      <c r="G156" s="366"/>
      <c r="H156" s="366"/>
      <c r="I156" s="366"/>
      <c r="J156" s="366"/>
      <c r="K156" s="366"/>
      <c r="L156" s="366"/>
      <c r="M156" s="366"/>
      <c r="N156" s="366"/>
      <c r="O156" s="366"/>
      <c r="P156" s="366"/>
      <c r="Q156" s="1"/>
      <c r="R156" s="1"/>
      <c r="S156" s="1"/>
      <c r="T156" s="1"/>
      <c r="U156" s="1"/>
      <c r="V156" s="1"/>
      <c r="W156" s="1"/>
      <c r="X156" s="1"/>
      <c r="Y156" s="1"/>
      <c r="Z156" s="1"/>
      <c r="AA156" s="1"/>
      <c r="AB156" s="1"/>
      <c r="AC156" s="1"/>
      <c r="AD156" s="1"/>
      <c r="AE156" s="1"/>
      <c r="AF156" s="1"/>
      <c r="AG156" s="1"/>
      <c r="AH156" s="1"/>
      <c r="AI156" s="1"/>
      <c r="AJ156" s="1"/>
      <c r="AK156" s="1"/>
      <c r="AL156" s="1"/>
      <c r="AM156" s="1"/>
    </row>
    <row r="157" spans="1:39" x14ac:dyDescent="0.25">
      <c r="A157" s="1"/>
      <c r="B157" s="200"/>
      <c r="C157" s="13" t="s">
        <v>1</v>
      </c>
      <c r="D157" s="14"/>
      <c r="E157" s="33">
        <f>+'2-FSN Entry and Summary'!B24</f>
        <v>0</v>
      </c>
      <c r="F157" s="14"/>
      <c r="G157" s="14" t="s">
        <v>15</v>
      </c>
      <c r="H157" s="31">
        <f>+'2-FSN Entry and Summary'!D24</f>
        <v>0</v>
      </c>
      <c r="I157" s="17" t="s">
        <v>3</v>
      </c>
      <c r="J157" s="200"/>
      <c r="K157" s="367" t="s">
        <v>17</v>
      </c>
      <c r="L157" s="368"/>
      <c r="M157" s="368"/>
      <c r="N157" s="368"/>
      <c r="O157" s="369"/>
      <c r="P157" s="200"/>
      <c r="Q157" s="1"/>
      <c r="R157" s="1"/>
      <c r="S157" s="1"/>
      <c r="T157" s="1"/>
      <c r="U157" s="1"/>
      <c r="V157" s="1"/>
      <c r="W157" s="1"/>
      <c r="X157" s="1"/>
      <c r="Y157" s="1"/>
      <c r="Z157" s="1"/>
      <c r="AA157" s="1"/>
      <c r="AB157" s="1"/>
      <c r="AC157" s="1"/>
      <c r="AD157" s="1"/>
      <c r="AE157" s="1"/>
      <c r="AF157" s="1"/>
      <c r="AG157" s="1"/>
      <c r="AH157" s="1"/>
      <c r="AI157" s="1"/>
      <c r="AJ157" s="1"/>
      <c r="AK157" s="1"/>
      <c r="AL157" s="1"/>
      <c r="AM157" s="1"/>
    </row>
    <row r="158" spans="1:39" x14ac:dyDescent="0.25">
      <c r="A158" s="1"/>
      <c r="B158" s="200"/>
      <c r="C158" s="15" t="s">
        <v>2</v>
      </c>
      <c r="D158" s="16"/>
      <c r="E158" s="31">
        <f>+'2-FSN Entry and Summary'!C24</f>
        <v>0</v>
      </c>
      <c r="F158" s="16" t="s">
        <v>3</v>
      </c>
      <c r="G158" s="16"/>
      <c r="H158" s="16"/>
      <c r="I158" s="18"/>
      <c r="J158" s="200"/>
      <c r="K158" s="22" t="s">
        <v>22</v>
      </c>
      <c r="L158" s="22">
        <f>+E157</f>
        <v>0</v>
      </c>
      <c r="M158" s="367" t="s">
        <v>20</v>
      </c>
      <c r="N158" s="368"/>
      <c r="O158" s="369"/>
      <c r="P158" s="200"/>
      <c r="Q158" s="1"/>
      <c r="R158" s="1"/>
      <c r="S158" s="1"/>
      <c r="T158" s="1"/>
      <c r="U158" s="1"/>
      <c r="V158" s="1"/>
      <c r="W158" s="1"/>
      <c r="X158" s="1"/>
      <c r="Y158" s="1"/>
      <c r="Z158" s="1"/>
      <c r="AA158" s="1"/>
      <c r="AB158" s="1"/>
      <c r="AC158" s="1"/>
      <c r="AD158" s="1"/>
      <c r="AE158" s="1"/>
      <c r="AF158" s="1"/>
      <c r="AG158" s="1"/>
      <c r="AH158" s="1"/>
      <c r="AI158" s="1"/>
      <c r="AJ158" s="1"/>
      <c r="AK158" s="1"/>
      <c r="AL158" s="1"/>
      <c r="AM158" s="1"/>
    </row>
    <row r="159" spans="1:39" x14ac:dyDescent="0.25">
      <c r="A159" s="1"/>
      <c r="B159" s="200"/>
      <c r="C159" s="367" t="s">
        <v>4</v>
      </c>
      <c r="D159" s="368"/>
      <c r="E159" s="368"/>
      <c r="F159" s="368"/>
      <c r="G159" s="368"/>
      <c r="H159" s="368"/>
      <c r="I159" s="369"/>
      <c r="J159" s="200"/>
      <c r="K159" s="370" t="s">
        <v>18</v>
      </c>
      <c r="L159" s="371"/>
      <c r="M159" s="26" t="s">
        <v>28</v>
      </c>
      <c r="N159" s="26" t="s">
        <v>29</v>
      </c>
      <c r="O159" s="26">
        <v>2</v>
      </c>
      <c r="P159" s="200"/>
      <c r="Q159" s="1"/>
      <c r="R159" s="1"/>
      <c r="S159" s="1"/>
      <c r="T159" s="1"/>
      <c r="U159" s="1"/>
      <c r="V159" s="1"/>
      <c r="W159" s="1"/>
      <c r="X159" s="1"/>
      <c r="Y159" s="1"/>
      <c r="Z159" s="1"/>
      <c r="AA159" s="1"/>
      <c r="AB159" s="1"/>
      <c r="AC159" s="1"/>
      <c r="AD159" s="1"/>
      <c r="AE159" s="1"/>
      <c r="AF159" s="1"/>
      <c r="AG159" s="1"/>
      <c r="AH159" s="1"/>
      <c r="AI159" s="1"/>
      <c r="AJ159" s="1"/>
      <c r="AK159" s="1"/>
      <c r="AL159" s="1"/>
      <c r="AM159" s="1"/>
    </row>
    <row r="160" spans="1:39" x14ac:dyDescent="0.25">
      <c r="A160" s="1"/>
      <c r="B160" s="200"/>
      <c r="C160" s="19" t="s">
        <v>6</v>
      </c>
      <c r="D160" s="19"/>
      <c r="E160" s="19">
        <v>2009</v>
      </c>
      <c r="F160" s="19">
        <v>2010</v>
      </c>
      <c r="G160" s="19">
        <v>2011</v>
      </c>
      <c r="H160" s="19">
        <v>2012</v>
      </c>
      <c r="I160" s="20" t="s">
        <v>5</v>
      </c>
      <c r="J160" s="200"/>
      <c r="K160" s="204" t="s">
        <v>19</v>
      </c>
      <c r="L160" s="204"/>
      <c r="M160" s="23">
        <f>+E158*0.8</f>
        <v>0</v>
      </c>
      <c r="N160" s="23">
        <f>MIN(I171,E158)</f>
        <v>0</v>
      </c>
      <c r="O160" s="23">
        <f>+I171/I172*E158</f>
        <v>0</v>
      </c>
      <c r="P160" s="200"/>
      <c r="Q160" s="1"/>
      <c r="R160" s="1"/>
      <c r="S160" s="1"/>
      <c r="T160" s="1"/>
      <c r="U160" s="1"/>
      <c r="V160" s="1"/>
      <c r="W160" s="1"/>
      <c r="X160" s="1"/>
      <c r="Y160" s="1"/>
      <c r="Z160" s="1"/>
      <c r="AA160" s="1"/>
      <c r="AB160" s="1"/>
      <c r="AC160" s="1"/>
      <c r="AD160" s="1"/>
      <c r="AE160" s="1"/>
      <c r="AF160" s="1"/>
      <c r="AG160" s="1"/>
      <c r="AH160" s="1"/>
      <c r="AI160" s="1"/>
      <c r="AJ160" s="1"/>
      <c r="AK160" s="1"/>
      <c r="AL160" s="1"/>
      <c r="AM160" s="1"/>
    </row>
    <row r="161" spans="1:39" x14ac:dyDescent="0.25">
      <c r="A161" s="1"/>
      <c r="B161" s="200"/>
      <c r="C161" s="372" t="s">
        <v>9</v>
      </c>
      <c r="D161" s="372"/>
      <c r="E161" s="2">
        <v>0</v>
      </c>
      <c r="F161" s="2">
        <v>0</v>
      </c>
      <c r="G161" s="2">
        <v>0</v>
      </c>
      <c r="H161" s="2">
        <v>0</v>
      </c>
      <c r="I161" s="23">
        <f>AVERAGE(E161:H161)</f>
        <v>0</v>
      </c>
      <c r="J161" s="200"/>
      <c r="K161" s="362" t="s">
        <v>9</v>
      </c>
      <c r="L161" s="363"/>
      <c r="M161" s="23"/>
      <c r="N161" s="23"/>
      <c r="O161" s="23">
        <f>+I161/$I$172*$E$158</f>
        <v>0</v>
      </c>
      <c r="P161" s="200"/>
      <c r="Q161" s="1"/>
      <c r="R161" s="1"/>
      <c r="S161" s="1"/>
      <c r="T161" s="1"/>
      <c r="U161" s="1"/>
      <c r="V161" s="1"/>
      <c r="W161" s="1"/>
      <c r="X161" s="1"/>
      <c r="Y161" s="1"/>
      <c r="Z161" s="1"/>
      <c r="AA161" s="1"/>
      <c r="AB161" s="1"/>
      <c r="AC161" s="1"/>
      <c r="AD161" s="1"/>
      <c r="AE161" s="1"/>
      <c r="AF161" s="1"/>
      <c r="AG161" s="1"/>
      <c r="AH161" s="1"/>
      <c r="AI161" s="1"/>
      <c r="AJ161" s="1"/>
      <c r="AK161" s="1"/>
      <c r="AL161" s="1"/>
      <c r="AM161" s="1"/>
    </row>
    <row r="162" spans="1:39" x14ac:dyDescent="0.25">
      <c r="A162" s="1"/>
      <c r="B162" s="200"/>
      <c r="C162" s="362" t="s">
        <v>8</v>
      </c>
      <c r="D162" s="363"/>
      <c r="E162" s="2">
        <v>0</v>
      </c>
      <c r="F162" s="2">
        <v>0</v>
      </c>
      <c r="G162" s="2">
        <v>0</v>
      </c>
      <c r="H162" s="2">
        <v>0</v>
      </c>
      <c r="I162" s="23">
        <f t="shared" ref="I162:I170" si="16">AVERAGE(E162:H162)</f>
        <v>0</v>
      </c>
      <c r="J162" s="200"/>
      <c r="K162" s="202" t="s">
        <v>8</v>
      </c>
      <c r="L162" s="203"/>
      <c r="M162" s="23"/>
      <c r="N162" s="23"/>
      <c r="O162" s="23">
        <f t="shared" ref="O162:O170" si="17">+I162/$I$172*$E$158</f>
        <v>0</v>
      </c>
      <c r="P162" s="200"/>
      <c r="Q162" s="1"/>
      <c r="R162" s="1"/>
      <c r="S162" s="1"/>
      <c r="T162" s="1"/>
      <c r="U162" s="1"/>
      <c r="V162" s="1"/>
      <c r="W162" s="1"/>
      <c r="X162" s="1"/>
      <c r="Y162" s="1"/>
      <c r="Z162" s="1"/>
      <c r="AA162" s="1"/>
      <c r="AB162" s="1"/>
      <c r="AC162" s="1"/>
      <c r="AD162" s="1"/>
      <c r="AE162" s="1"/>
      <c r="AF162" s="1"/>
      <c r="AG162" s="1"/>
      <c r="AH162" s="1"/>
      <c r="AI162" s="1"/>
      <c r="AJ162" s="1"/>
      <c r="AK162" s="1"/>
      <c r="AL162" s="1"/>
      <c r="AM162" s="1"/>
    </row>
    <row r="163" spans="1:39" x14ac:dyDescent="0.25">
      <c r="A163" s="1"/>
      <c r="B163" s="200"/>
      <c r="C163" s="204" t="s">
        <v>14</v>
      </c>
      <c r="D163" s="204"/>
      <c r="E163" s="2">
        <v>0</v>
      </c>
      <c r="F163" s="2">
        <v>0</v>
      </c>
      <c r="G163" s="2">
        <v>0</v>
      </c>
      <c r="H163" s="2">
        <v>0</v>
      </c>
      <c r="I163" s="23">
        <f t="shared" si="16"/>
        <v>0</v>
      </c>
      <c r="J163" s="200"/>
      <c r="K163" s="204" t="s">
        <v>14</v>
      </c>
      <c r="L163" s="204"/>
      <c r="M163" s="23"/>
      <c r="N163" s="23"/>
      <c r="O163" s="23">
        <f t="shared" si="17"/>
        <v>0</v>
      </c>
      <c r="P163" s="200"/>
      <c r="Q163" s="1"/>
      <c r="R163" s="1"/>
      <c r="S163" s="1"/>
      <c r="T163" s="1"/>
      <c r="U163" s="1"/>
      <c r="V163" s="1"/>
      <c r="W163" s="1"/>
      <c r="X163" s="1"/>
      <c r="Y163" s="1"/>
      <c r="Z163" s="1"/>
      <c r="AA163" s="1"/>
      <c r="AB163" s="1"/>
      <c r="AC163" s="1"/>
      <c r="AD163" s="1"/>
      <c r="AE163" s="1"/>
      <c r="AF163" s="1"/>
      <c r="AG163" s="1"/>
      <c r="AH163" s="1"/>
      <c r="AI163" s="1"/>
      <c r="AJ163" s="1"/>
      <c r="AK163" s="1"/>
      <c r="AL163" s="1"/>
      <c r="AM163" s="1"/>
    </row>
    <row r="164" spans="1:39" x14ac:dyDescent="0.25">
      <c r="A164" s="1"/>
      <c r="B164" s="200"/>
      <c r="C164" s="362" t="s">
        <v>10</v>
      </c>
      <c r="D164" s="363"/>
      <c r="E164" s="2">
        <v>0</v>
      </c>
      <c r="F164" s="2">
        <v>0</v>
      </c>
      <c r="G164" s="2">
        <v>0</v>
      </c>
      <c r="H164" s="2">
        <v>0</v>
      </c>
      <c r="I164" s="23">
        <f t="shared" si="16"/>
        <v>0</v>
      </c>
      <c r="J164" s="200"/>
      <c r="K164" s="202" t="s">
        <v>10</v>
      </c>
      <c r="L164" s="203"/>
      <c r="M164" s="23"/>
      <c r="N164" s="23"/>
      <c r="O164" s="23">
        <f t="shared" si="17"/>
        <v>0</v>
      </c>
      <c r="P164" s="200"/>
      <c r="Q164" s="1"/>
      <c r="R164" s="1"/>
      <c r="S164" s="1"/>
      <c r="T164" s="1"/>
      <c r="U164" s="1"/>
      <c r="V164" s="1"/>
      <c r="W164" s="1"/>
      <c r="X164" s="1"/>
      <c r="Y164" s="1"/>
      <c r="Z164" s="1"/>
      <c r="AA164" s="1"/>
      <c r="AB164" s="1"/>
      <c r="AC164" s="1"/>
      <c r="AD164" s="1"/>
      <c r="AE164" s="1"/>
      <c r="AF164" s="1"/>
      <c r="AG164" s="1"/>
      <c r="AH164" s="1"/>
      <c r="AI164" s="1"/>
      <c r="AJ164" s="1"/>
      <c r="AK164" s="1"/>
      <c r="AL164" s="1"/>
      <c r="AM164" s="1"/>
    </row>
    <row r="165" spans="1:39" x14ac:dyDescent="0.25">
      <c r="A165" s="1"/>
      <c r="B165" s="200"/>
      <c r="C165" s="362" t="s">
        <v>11</v>
      </c>
      <c r="D165" s="363"/>
      <c r="E165" s="2">
        <v>0</v>
      </c>
      <c r="F165" s="2">
        <v>0</v>
      </c>
      <c r="G165" s="2">
        <v>0</v>
      </c>
      <c r="H165" s="2">
        <v>0</v>
      </c>
      <c r="I165" s="23">
        <f t="shared" si="16"/>
        <v>0</v>
      </c>
      <c r="J165" s="200"/>
      <c r="K165" s="202" t="s">
        <v>11</v>
      </c>
      <c r="L165" s="203"/>
      <c r="M165" s="23"/>
      <c r="N165" s="23"/>
      <c r="O165" s="23">
        <f t="shared" si="17"/>
        <v>0</v>
      </c>
      <c r="P165" s="200"/>
      <c r="Q165" s="1"/>
      <c r="R165" s="1"/>
      <c r="S165" s="1"/>
      <c r="T165" s="1"/>
      <c r="U165" s="1"/>
      <c r="V165" s="1"/>
      <c r="W165" s="1"/>
      <c r="X165" s="1"/>
      <c r="Y165" s="1"/>
      <c r="Z165" s="1"/>
      <c r="AA165" s="1"/>
      <c r="AB165" s="1"/>
      <c r="AC165" s="1"/>
      <c r="AD165" s="1"/>
      <c r="AE165" s="1"/>
      <c r="AF165" s="1"/>
      <c r="AG165" s="1"/>
      <c r="AH165" s="1"/>
      <c r="AI165" s="1"/>
      <c r="AJ165" s="1"/>
      <c r="AK165" s="1"/>
      <c r="AL165" s="1"/>
      <c r="AM165" s="1"/>
    </row>
    <row r="166" spans="1:39" x14ac:dyDescent="0.25">
      <c r="A166" s="1"/>
      <c r="B166" s="200"/>
      <c r="C166" s="362" t="s">
        <v>12</v>
      </c>
      <c r="D166" s="363"/>
      <c r="E166" s="2">
        <v>0</v>
      </c>
      <c r="F166" s="2">
        <v>0</v>
      </c>
      <c r="G166" s="2">
        <v>0</v>
      </c>
      <c r="H166" s="2">
        <v>0</v>
      </c>
      <c r="I166" s="23">
        <f t="shared" si="16"/>
        <v>0</v>
      </c>
      <c r="J166" s="200"/>
      <c r="K166" s="202" t="s">
        <v>12</v>
      </c>
      <c r="L166" s="203"/>
      <c r="M166" s="23"/>
      <c r="N166" s="23"/>
      <c r="O166" s="23">
        <f t="shared" si="17"/>
        <v>0</v>
      </c>
      <c r="P166" s="200"/>
      <c r="Q166" s="1"/>
      <c r="R166" s="1"/>
      <c r="S166" s="1"/>
      <c r="T166" s="1"/>
      <c r="U166" s="1"/>
      <c r="V166" s="1"/>
      <c r="W166" s="1"/>
      <c r="X166" s="1"/>
      <c r="Y166" s="1"/>
      <c r="Z166" s="1"/>
      <c r="AA166" s="1"/>
      <c r="AB166" s="1"/>
      <c r="AC166" s="1"/>
      <c r="AD166" s="1"/>
      <c r="AE166" s="1"/>
      <c r="AF166" s="1"/>
      <c r="AG166" s="1"/>
      <c r="AH166" s="1"/>
      <c r="AI166" s="1"/>
      <c r="AJ166" s="1"/>
      <c r="AK166" s="1"/>
      <c r="AL166" s="1"/>
      <c r="AM166" s="1"/>
    </row>
    <row r="167" spans="1:39" x14ac:dyDescent="0.25">
      <c r="A167" s="1"/>
      <c r="B167" s="200"/>
      <c r="C167" s="362" t="s">
        <v>31</v>
      </c>
      <c r="D167" s="363"/>
      <c r="E167" s="2">
        <v>0</v>
      </c>
      <c r="F167" s="2">
        <v>0</v>
      </c>
      <c r="G167" s="2">
        <v>0</v>
      </c>
      <c r="H167" s="2">
        <v>0</v>
      </c>
      <c r="I167" s="23">
        <f t="shared" si="16"/>
        <v>0</v>
      </c>
      <c r="J167" s="200"/>
      <c r="K167" s="202" t="s">
        <v>31</v>
      </c>
      <c r="L167" s="203"/>
      <c r="M167" s="23"/>
      <c r="N167" s="23"/>
      <c r="O167" s="23">
        <f t="shared" si="17"/>
        <v>0</v>
      </c>
      <c r="P167" s="200"/>
      <c r="Q167" s="1"/>
      <c r="R167" s="1"/>
      <c r="S167" s="1"/>
      <c r="T167" s="1"/>
      <c r="U167" s="1"/>
      <c r="V167" s="1"/>
      <c r="W167" s="1"/>
      <c r="X167" s="1"/>
      <c r="Y167" s="1"/>
      <c r="Z167" s="1"/>
      <c r="AA167" s="1"/>
      <c r="AB167" s="1"/>
      <c r="AC167" s="1"/>
      <c r="AD167" s="1"/>
      <c r="AE167" s="1"/>
      <c r="AF167" s="1"/>
      <c r="AG167" s="1"/>
      <c r="AH167" s="1"/>
      <c r="AI167" s="1"/>
      <c r="AJ167" s="1"/>
      <c r="AK167" s="1"/>
      <c r="AL167" s="1"/>
      <c r="AM167" s="1"/>
    </row>
    <row r="168" spans="1:39" x14ac:dyDescent="0.25">
      <c r="A168" s="1"/>
      <c r="B168" s="200"/>
      <c r="C168" s="362" t="s">
        <v>13</v>
      </c>
      <c r="D168" s="363"/>
      <c r="E168" s="2">
        <v>0</v>
      </c>
      <c r="F168" s="2">
        <v>0</v>
      </c>
      <c r="G168" s="2">
        <v>0</v>
      </c>
      <c r="H168" s="2">
        <v>0</v>
      </c>
      <c r="I168" s="23">
        <f t="shared" si="16"/>
        <v>0</v>
      </c>
      <c r="J168" s="200"/>
      <c r="K168" s="362" t="s">
        <v>13</v>
      </c>
      <c r="L168" s="363"/>
      <c r="M168" s="23"/>
      <c r="N168" s="23"/>
      <c r="O168" s="23">
        <f t="shared" si="17"/>
        <v>0</v>
      </c>
      <c r="P168" s="200"/>
      <c r="Q168" s="1"/>
      <c r="R168" s="1"/>
      <c r="S168" s="1"/>
      <c r="T168" s="1"/>
      <c r="U168" s="1"/>
      <c r="V168" s="1"/>
      <c r="W168" s="1"/>
      <c r="X168" s="1"/>
      <c r="Y168" s="1"/>
      <c r="Z168" s="1"/>
      <c r="AA168" s="1"/>
      <c r="AB168" s="1"/>
      <c r="AC168" s="1"/>
      <c r="AD168" s="1"/>
      <c r="AE168" s="1"/>
      <c r="AF168" s="1"/>
      <c r="AG168" s="1"/>
      <c r="AH168" s="1"/>
      <c r="AI168" s="1"/>
      <c r="AJ168" s="1"/>
      <c r="AK168" s="1"/>
      <c r="AL168" s="1"/>
      <c r="AM168" s="1"/>
    </row>
    <row r="169" spans="1:39" x14ac:dyDescent="0.25">
      <c r="A169" s="1"/>
      <c r="B169" s="200"/>
      <c r="C169" s="364" t="str">
        <f>+'2-FSN Entry and Summary'!$U$15</f>
        <v>My 1</v>
      </c>
      <c r="D169" s="364"/>
      <c r="E169" s="2">
        <v>0</v>
      </c>
      <c r="F169" s="2">
        <v>0</v>
      </c>
      <c r="G169" s="2">
        <v>0</v>
      </c>
      <c r="H169" s="2">
        <v>0</v>
      </c>
      <c r="I169" s="23">
        <f t="shared" si="16"/>
        <v>0</v>
      </c>
      <c r="J169" s="200"/>
      <c r="K169" s="362" t="str">
        <f>IF(C169=0," ",C169)</f>
        <v>My 1</v>
      </c>
      <c r="L169" s="363"/>
      <c r="M169" s="23"/>
      <c r="N169" s="23"/>
      <c r="O169" s="23">
        <f t="shared" si="17"/>
        <v>0</v>
      </c>
      <c r="P169" s="200"/>
      <c r="Q169" s="1"/>
      <c r="R169" s="1"/>
      <c r="S169" s="1"/>
      <c r="T169" s="1"/>
      <c r="U169" s="1"/>
      <c r="V169" s="1"/>
      <c r="W169" s="1"/>
      <c r="X169" s="1"/>
      <c r="Y169" s="1"/>
      <c r="Z169" s="1"/>
      <c r="AA169" s="1"/>
      <c r="AB169" s="1"/>
      <c r="AC169" s="1"/>
      <c r="AD169" s="1"/>
      <c r="AE169" s="1"/>
      <c r="AF169" s="1"/>
      <c r="AG169" s="1"/>
      <c r="AH169" s="1"/>
      <c r="AI169" s="1"/>
      <c r="AJ169" s="1"/>
      <c r="AK169" s="1"/>
      <c r="AL169" s="1"/>
      <c r="AM169" s="1"/>
    </row>
    <row r="170" spans="1:39" x14ac:dyDescent="0.25">
      <c r="A170" s="1"/>
      <c r="B170" s="200"/>
      <c r="C170" s="364" t="str">
        <f>+'2-FSN Entry and Summary'!$V$15</f>
        <v>My 2</v>
      </c>
      <c r="D170" s="364"/>
      <c r="E170" s="2">
        <v>0</v>
      </c>
      <c r="F170" s="2">
        <v>0</v>
      </c>
      <c r="G170" s="2">
        <v>0</v>
      </c>
      <c r="H170" s="2">
        <v>0</v>
      </c>
      <c r="I170" s="23">
        <f t="shared" si="16"/>
        <v>0</v>
      </c>
      <c r="J170" s="200"/>
      <c r="K170" s="362" t="str">
        <f>IF(C170=0," ",C170)</f>
        <v>My 2</v>
      </c>
      <c r="L170" s="363"/>
      <c r="M170" s="23"/>
      <c r="N170" s="23"/>
      <c r="O170" s="23">
        <f t="shared" si="17"/>
        <v>0</v>
      </c>
      <c r="P170" s="200"/>
      <c r="Q170" s="1"/>
      <c r="R170" s="1"/>
      <c r="S170" s="1"/>
      <c r="T170" s="1"/>
      <c r="U170" s="1"/>
      <c r="V170" s="1"/>
      <c r="W170" s="1"/>
      <c r="X170" s="1"/>
      <c r="Y170" s="1"/>
      <c r="Z170" s="1"/>
      <c r="AA170" s="1"/>
      <c r="AB170" s="1"/>
      <c r="AC170" s="1"/>
      <c r="AD170" s="1"/>
      <c r="AE170" s="1"/>
      <c r="AF170" s="1"/>
      <c r="AG170" s="1"/>
      <c r="AH170" s="1"/>
      <c r="AI170" s="1"/>
      <c r="AJ170" s="1"/>
      <c r="AK170" s="1"/>
      <c r="AL170" s="1"/>
      <c r="AM170" s="1"/>
    </row>
    <row r="171" spans="1:39" x14ac:dyDescent="0.25">
      <c r="A171" s="1"/>
      <c r="B171" s="200"/>
      <c r="C171" s="362" t="s">
        <v>7</v>
      </c>
      <c r="D171" s="363"/>
      <c r="E171" s="2">
        <v>0</v>
      </c>
      <c r="F171" s="2">
        <v>0</v>
      </c>
      <c r="G171" s="2">
        <v>0</v>
      </c>
      <c r="H171" s="2">
        <v>0</v>
      </c>
      <c r="I171" s="23">
        <f>AVERAGE(E171:H171)</f>
        <v>0</v>
      </c>
      <c r="J171" s="200"/>
      <c r="K171" s="205" t="s">
        <v>21</v>
      </c>
      <c r="L171" s="206"/>
      <c r="M171" s="23">
        <f>+E158-M160</f>
        <v>0</v>
      </c>
      <c r="N171" s="23">
        <f>+E158-N160</f>
        <v>0</v>
      </c>
      <c r="O171" s="23">
        <v>0</v>
      </c>
      <c r="P171" s="200"/>
      <c r="Q171" s="1"/>
      <c r="R171" s="1"/>
      <c r="S171" s="1"/>
      <c r="T171" s="1"/>
      <c r="U171" s="1"/>
      <c r="V171" s="1"/>
      <c r="W171" s="1"/>
      <c r="X171" s="1"/>
      <c r="Y171" s="1"/>
      <c r="Z171" s="1"/>
      <c r="AA171" s="1"/>
      <c r="AB171" s="1"/>
      <c r="AC171" s="1"/>
      <c r="AD171" s="1"/>
      <c r="AE171" s="1"/>
      <c r="AF171" s="1"/>
      <c r="AG171" s="1"/>
      <c r="AH171" s="1"/>
      <c r="AI171" s="1"/>
      <c r="AJ171" s="1"/>
      <c r="AK171" s="1"/>
      <c r="AL171" s="1"/>
      <c r="AM171" s="1"/>
    </row>
    <row r="172" spans="1:39" x14ac:dyDescent="0.25">
      <c r="A172" s="1"/>
      <c r="B172" s="200"/>
      <c r="C172" s="22" t="s">
        <v>16</v>
      </c>
      <c r="D172" s="22"/>
      <c r="E172" s="25">
        <f>SUM(E161:E171)</f>
        <v>0</v>
      </c>
      <c r="F172" s="25">
        <f>SUM(F161:F171)</f>
        <v>0</v>
      </c>
      <c r="G172" s="25">
        <f>SUM(G161:G171)</f>
        <v>0</v>
      </c>
      <c r="H172" s="25">
        <f>SUM(H161:H171)</f>
        <v>0</v>
      </c>
      <c r="I172" s="24">
        <f>IF(SUM(I161:I171)=0,0.00000000001,SUM(I161:I171))</f>
        <v>9.9999999999999994E-12</v>
      </c>
      <c r="J172" s="200"/>
      <c r="K172" s="365" t="s">
        <v>23</v>
      </c>
      <c r="L172" s="365"/>
      <c r="M172" s="24">
        <f>SUM(M160:M171)</f>
        <v>0</v>
      </c>
      <c r="N172" s="24">
        <f>SUM(N160:N171)</f>
        <v>0</v>
      </c>
      <c r="O172" s="24">
        <f>SUM(O160:O171)</f>
        <v>0</v>
      </c>
      <c r="P172" s="200"/>
      <c r="Q172" s="1"/>
      <c r="R172" s="1"/>
      <c r="S172" s="1"/>
      <c r="T172" s="1"/>
      <c r="U172" s="1"/>
      <c r="V172" s="1"/>
      <c r="W172" s="1"/>
      <c r="X172" s="1"/>
      <c r="Y172" s="1"/>
      <c r="Z172" s="1"/>
      <c r="AA172" s="1"/>
      <c r="AB172" s="1"/>
      <c r="AC172" s="1"/>
      <c r="AD172" s="1"/>
      <c r="AE172" s="1"/>
      <c r="AF172" s="1"/>
      <c r="AG172" s="1"/>
      <c r="AH172" s="1"/>
      <c r="AI172" s="1"/>
      <c r="AJ172" s="1"/>
      <c r="AK172" s="1"/>
      <c r="AL172" s="1"/>
      <c r="AM172" s="1"/>
    </row>
    <row r="173" spans="1:39" x14ac:dyDescent="0.25">
      <c r="A173" s="1"/>
      <c r="B173" s="366" t="str">
        <f>IF('2-FSN Entry and Summary'!B25&gt;0,"*Continue to next FSN*","*No further FSN available*")</f>
        <v>*No further FSN available*</v>
      </c>
      <c r="C173" s="366"/>
      <c r="D173" s="366"/>
      <c r="E173" s="366"/>
      <c r="F173" s="366"/>
      <c r="G173" s="366"/>
      <c r="H173" s="366"/>
      <c r="I173" s="366"/>
      <c r="J173" s="366"/>
      <c r="K173" s="366"/>
      <c r="L173" s="366"/>
      <c r="M173" s="366"/>
      <c r="N173" s="366"/>
      <c r="O173" s="366"/>
      <c r="P173" s="366"/>
      <c r="Q173" s="1"/>
      <c r="R173" s="1"/>
      <c r="S173" s="1"/>
      <c r="T173" s="1"/>
      <c r="U173" s="1"/>
      <c r="V173" s="1"/>
      <c r="W173" s="1"/>
      <c r="X173" s="1"/>
      <c r="Y173" s="1"/>
      <c r="Z173" s="1"/>
      <c r="AA173" s="1"/>
      <c r="AB173" s="1"/>
      <c r="AC173" s="1"/>
      <c r="AD173" s="1"/>
      <c r="AE173" s="1"/>
      <c r="AF173" s="1"/>
      <c r="AG173" s="1"/>
      <c r="AH173" s="1"/>
      <c r="AI173" s="1"/>
      <c r="AJ173" s="1"/>
      <c r="AK173" s="1"/>
      <c r="AL173" s="1"/>
      <c r="AM173" s="1"/>
    </row>
    <row r="174" spans="1:39" x14ac:dyDescent="0.25">
      <c r="A174" s="1"/>
      <c r="B174" s="366"/>
      <c r="C174" s="366"/>
      <c r="D174" s="366"/>
      <c r="E174" s="366"/>
      <c r="F174" s="366"/>
      <c r="G174" s="366"/>
      <c r="H174" s="366"/>
      <c r="I174" s="366"/>
      <c r="J174" s="366"/>
      <c r="K174" s="366"/>
      <c r="L174" s="366"/>
      <c r="M174" s="366"/>
      <c r="N174" s="366"/>
      <c r="O174" s="366"/>
      <c r="P174" s="366"/>
      <c r="Q174" s="1"/>
      <c r="R174" s="1"/>
      <c r="S174" s="1"/>
      <c r="T174" s="1"/>
      <c r="U174" s="1"/>
      <c r="V174" s="1"/>
      <c r="W174" s="1"/>
      <c r="X174" s="1"/>
      <c r="Y174" s="1"/>
      <c r="Z174" s="1"/>
      <c r="AA174" s="1"/>
      <c r="AB174" s="1"/>
      <c r="AC174" s="1"/>
      <c r="AD174" s="1"/>
      <c r="AE174" s="1"/>
      <c r="AF174" s="1"/>
      <c r="AG174" s="1"/>
      <c r="AH174" s="1"/>
      <c r="AI174" s="1"/>
      <c r="AJ174" s="1"/>
      <c r="AK174" s="1"/>
      <c r="AL174" s="1"/>
      <c r="AM174" s="1"/>
    </row>
    <row r="175" spans="1:39" x14ac:dyDescent="0.25">
      <c r="A175" s="1"/>
      <c r="B175" s="200"/>
      <c r="C175" s="13" t="s">
        <v>1</v>
      </c>
      <c r="D175" s="14"/>
      <c r="E175" s="33">
        <f>+'2-FSN Entry and Summary'!B25</f>
        <v>0</v>
      </c>
      <c r="F175" s="14"/>
      <c r="G175" s="14" t="s">
        <v>15</v>
      </c>
      <c r="H175" s="31">
        <f>+'2-FSN Entry and Summary'!D25</f>
        <v>0</v>
      </c>
      <c r="I175" s="17" t="s">
        <v>3</v>
      </c>
      <c r="J175" s="200"/>
      <c r="K175" s="367" t="s">
        <v>17</v>
      </c>
      <c r="L175" s="368"/>
      <c r="M175" s="368"/>
      <c r="N175" s="368"/>
      <c r="O175" s="369"/>
      <c r="P175" s="200"/>
      <c r="Q175" s="1"/>
      <c r="R175" s="1"/>
      <c r="S175" s="1"/>
      <c r="T175" s="1"/>
      <c r="U175" s="1"/>
      <c r="V175" s="1"/>
      <c r="W175" s="1"/>
      <c r="X175" s="1"/>
      <c r="Y175" s="1"/>
      <c r="Z175" s="1"/>
      <c r="AA175" s="1"/>
      <c r="AB175" s="1"/>
      <c r="AC175" s="1"/>
      <c r="AD175" s="1"/>
      <c r="AE175" s="1"/>
      <c r="AF175" s="1"/>
      <c r="AG175" s="1"/>
      <c r="AH175" s="1"/>
      <c r="AI175" s="1"/>
      <c r="AJ175" s="1"/>
      <c r="AK175" s="1"/>
      <c r="AL175" s="1"/>
      <c r="AM175" s="1"/>
    </row>
    <row r="176" spans="1:39" x14ac:dyDescent="0.25">
      <c r="A176" s="1"/>
      <c r="B176" s="200"/>
      <c r="C176" s="15" t="s">
        <v>2</v>
      </c>
      <c r="D176" s="16"/>
      <c r="E176" s="31">
        <f>+'2-FSN Entry and Summary'!C25</f>
        <v>0</v>
      </c>
      <c r="F176" s="16" t="s">
        <v>3</v>
      </c>
      <c r="G176" s="16"/>
      <c r="H176" s="16"/>
      <c r="I176" s="18"/>
      <c r="J176" s="200"/>
      <c r="K176" s="22" t="s">
        <v>22</v>
      </c>
      <c r="L176" s="22">
        <f>+E175</f>
        <v>0</v>
      </c>
      <c r="M176" s="367" t="s">
        <v>20</v>
      </c>
      <c r="N176" s="368"/>
      <c r="O176" s="369"/>
      <c r="P176" s="200"/>
      <c r="Q176" s="1"/>
      <c r="R176" s="1"/>
      <c r="S176" s="1"/>
      <c r="T176" s="1"/>
      <c r="U176" s="1"/>
      <c r="V176" s="1"/>
      <c r="W176" s="1"/>
      <c r="X176" s="1"/>
      <c r="Y176" s="1"/>
      <c r="Z176" s="1"/>
      <c r="AA176" s="1"/>
      <c r="AB176" s="1"/>
      <c r="AC176" s="1"/>
      <c r="AD176" s="1"/>
      <c r="AE176" s="1"/>
      <c r="AF176" s="1"/>
      <c r="AG176" s="1"/>
      <c r="AH176" s="1"/>
      <c r="AI176" s="1"/>
      <c r="AJ176" s="1"/>
      <c r="AK176" s="1"/>
      <c r="AL176" s="1"/>
      <c r="AM176" s="1"/>
    </row>
    <row r="177" spans="1:39" x14ac:dyDescent="0.25">
      <c r="A177" s="1"/>
      <c r="B177" s="200"/>
      <c r="C177" s="367" t="s">
        <v>4</v>
      </c>
      <c r="D177" s="368"/>
      <c r="E177" s="368"/>
      <c r="F177" s="368"/>
      <c r="G177" s="368"/>
      <c r="H177" s="368"/>
      <c r="I177" s="369"/>
      <c r="J177" s="200"/>
      <c r="K177" s="370" t="s">
        <v>18</v>
      </c>
      <c r="L177" s="371"/>
      <c r="M177" s="26" t="s">
        <v>28</v>
      </c>
      <c r="N177" s="26" t="s">
        <v>29</v>
      </c>
      <c r="O177" s="26">
        <v>2</v>
      </c>
      <c r="P177" s="200"/>
      <c r="Q177" s="1"/>
      <c r="R177" s="1"/>
      <c r="S177" s="1"/>
      <c r="T177" s="1"/>
      <c r="U177" s="1"/>
      <c r="V177" s="1"/>
      <c r="W177" s="1"/>
      <c r="X177" s="1"/>
      <c r="Y177" s="1"/>
      <c r="Z177" s="1"/>
      <c r="AA177" s="1"/>
      <c r="AB177" s="1"/>
      <c r="AC177" s="1"/>
      <c r="AD177" s="1"/>
      <c r="AE177" s="1"/>
      <c r="AF177" s="1"/>
      <c r="AG177" s="1"/>
      <c r="AH177" s="1"/>
      <c r="AI177" s="1"/>
      <c r="AJ177" s="1"/>
      <c r="AK177" s="1"/>
      <c r="AL177" s="1"/>
      <c r="AM177" s="1"/>
    </row>
    <row r="178" spans="1:39" x14ac:dyDescent="0.25">
      <c r="A178" s="1"/>
      <c r="B178" s="200"/>
      <c r="C178" s="19" t="s">
        <v>6</v>
      </c>
      <c r="D178" s="19"/>
      <c r="E178" s="19">
        <v>2009</v>
      </c>
      <c r="F178" s="19">
        <v>2010</v>
      </c>
      <c r="G178" s="19">
        <v>2011</v>
      </c>
      <c r="H178" s="19">
        <v>2012</v>
      </c>
      <c r="I178" s="20" t="s">
        <v>5</v>
      </c>
      <c r="J178" s="200"/>
      <c r="K178" s="204" t="s">
        <v>19</v>
      </c>
      <c r="L178" s="204"/>
      <c r="M178" s="23">
        <f>+E176*0.8</f>
        <v>0</v>
      </c>
      <c r="N178" s="23">
        <f>MIN(I189,E176)</f>
        <v>0</v>
      </c>
      <c r="O178" s="23">
        <f>+I189/I190*E176</f>
        <v>0</v>
      </c>
      <c r="P178" s="200"/>
      <c r="Q178" s="1"/>
      <c r="R178" s="1"/>
      <c r="S178" s="1"/>
      <c r="T178" s="1"/>
      <c r="U178" s="1"/>
      <c r="V178" s="1"/>
      <c r="W178" s="1"/>
      <c r="X178" s="1"/>
      <c r="Y178" s="1"/>
      <c r="Z178" s="1"/>
      <c r="AA178" s="1"/>
      <c r="AB178" s="1"/>
      <c r="AC178" s="1"/>
      <c r="AD178" s="1"/>
      <c r="AE178" s="1"/>
      <c r="AF178" s="1"/>
      <c r="AG178" s="1"/>
      <c r="AH178" s="1"/>
      <c r="AI178" s="1"/>
      <c r="AJ178" s="1"/>
      <c r="AK178" s="1"/>
      <c r="AL178" s="1"/>
      <c r="AM178" s="1"/>
    </row>
    <row r="179" spans="1:39" x14ac:dyDescent="0.25">
      <c r="A179" s="1"/>
      <c r="B179" s="200"/>
      <c r="C179" s="372" t="s">
        <v>9</v>
      </c>
      <c r="D179" s="372"/>
      <c r="E179" s="2">
        <v>0</v>
      </c>
      <c r="F179" s="2">
        <v>0</v>
      </c>
      <c r="G179" s="2">
        <v>0</v>
      </c>
      <c r="H179" s="2">
        <v>0</v>
      </c>
      <c r="I179" s="23">
        <f>AVERAGE(E179:H179)</f>
        <v>0</v>
      </c>
      <c r="J179" s="200"/>
      <c r="K179" s="362" t="s">
        <v>9</v>
      </c>
      <c r="L179" s="363"/>
      <c r="M179" s="23"/>
      <c r="N179" s="23"/>
      <c r="O179" s="23">
        <f>+I179/$I$190*$E$176</f>
        <v>0</v>
      </c>
      <c r="P179" s="200"/>
      <c r="Q179" s="1"/>
      <c r="R179" s="1"/>
      <c r="S179" s="1"/>
      <c r="T179" s="1"/>
      <c r="U179" s="1"/>
      <c r="V179" s="1"/>
      <c r="W179" s="1"/>
      <c r="X179" s="1"/>
      <c r="Y179" s="1"/>
      <c r="Z179" s="1"/>
      <c r="AA179" s="1"/>
      <c r="AB179" s="1"/>
      <c r="AC179" s="1"/>
      <c r="AD179" s="1"/>
      <c r="AE179" s="1"/>
      <c r="AF179" s="1"/>
      <c r="AG179" s="1"/>
      <c r="AH179" s="1"/>
      <c r="AI179" s="1"/>
      <c r="AJ179" s="1"/>
      <c r="AK179" s="1"/>
      <c r="AL179" s="1"/>
      <c r="AM179" s="1"/>
    </row>
    <row r="180" spans="1:39" x14ac:dyDescent="0.25">
      <c r="A180" s="1"/>
      <c r="B180" s="200"/>
      <c r="C180" s="362" t="s">
        <v>8</v>
      </c>
      <c r="D180" s="363"/>
      <c r="E180" s="2">
        <v>0</v>
      </c>
      <c r="F180" s="2">
        <v>0</v>
      </c>
      <c r="G180" s="2">
        <v>0</v>
      </c>
      <c r="H180" s="2">
        <v>0</v>
      </c>
      <c r="I180" s="23">
        <f t="shared" ref="I180:I188" si="18">AVERAGE(E180:H180)</f>
        <v>0</v>
      </c>
      <c r="J180" s="200"/>
      <c r="K180" s="202" t="s">
        <v>8</v>
      </c>
      <c r="L180" s="203"/>
      <c r="M180" s="23"/>
      <c r="N180" s="23"/>
      <c r="O180" s="23">
        <f t="shared" ref="O180:O188" si="19">+I180/$I$190*$E$176</f>
        <v>0</v>
      </c>
      <c r="P180" s="200"/>
      <c r="Q180" s="1"/>
      <c r="R180" s="1"/>
      <c r="S180" s="1"/>
      <c r="T180" s="1"/>
      <c r="U180" s="1"/>
      <c r="V180" s="1"/>
      <c r="W180" s="1"/>
      <c r="X180" s="1"/>
      <c r="Y180" s="1"/>
      <c r="Z180" s="1"/>
      <c r="AA180" s="1"/>
      <c r="AB180" s="1"/>
      <c r="AC180" s="1"/>
      <c r="AD180" s="1"/>
      <c r="AE180" s="1"/>
      <c r="AF180" s="1"/>
      <c r="AG180" s="1"/>
      <c r="AH180" s="1"/>
      <c r="AI180" s="1"/>
      <c r="AJ180" s="1"/>
      <c r="AK180" s="1"/>
      <c r="AL180" s="1"/>
      <c r="AM180" s="1"/>
    </row>
    <row r="181" spans="1:39" x14ac:dyDescent="0.25">
      <c r="A181" s="1"/>
      <c r="B181" s="200"/>
      <c r="C181" s="204" t="s">
        <v>14</v>
      </c>
      <c r="D181" s="204"/>
      <c r="E181" s="2">
        <v>0</v>
      </c>
      <c r="F181" s="2">
        <v>0</v>
      </c>
      <c r="G181" s="2">
        <v>0</v>
      </c>
      <c r="H181" s="2">
        <v>0</v>
      </c>
      <c r="I181" s="23">
        <f t="shared" si="18"/>
        <v>0</v>
      </c>
      <c r="J181" s="200"/>
      <c r="K181" s="204" t="s">
        <v>14</v>
      </c>
      <c r="L181" s="204"/>
      <c r="M181" s="23"/>
      <c r="N181" s="23"/>
      <c r="O181" s="23">
        <f t="shared" si="19"/>
        <v>0</v>
      </c>
      <c r="P181" s="200"/>
      <c r="Q181" s="1"/>
      <c r="R181" s="1"/>
      <c r="S181" s="1"/>
      <c r="T181" s="1"/>
      <c r="U181" s="1"/>
      <c r="V181" s="1"/>
      <c r="W181" s="1"/>
      <c r="X181" s="1"/>
      <c r="Y181" s="1"/>
      <c r="Z181" s="1"/>
      <c r="AA181" s="1"/>
      <c r="AB181" s="1"/>
      <c r="AC181" s="1"/>
      <c r="AD181" s="1"/>
      <c r="AE181" s="1"/>
      <c r="AF181" s="1"/>
      <c r="AG181" s="1"/>
      <c r="AH181" s="1"/>
      <c r="AI181" s="1"/>
      <c r="AJ181" s="1"/>
      <c r="AK181" s="1"/>
      <c r="AL181" s="1"/>
      <c r="AM181" s="1"/>
    </row>
    <row r="182" spans="1:39" x14ac:dyDescent="0.25">
      <c r="A182" s="1"/>
      <c r="B182" s="200"/>
      <c r="C182" s="362" t="s">
        <v>10</v>
      </c>
      <c r="D182" s="363"/>
      <c r="E182" s="2">
        <v>0</v>
      </c>
      <c r="F182" s="2">
        <v>0</v>
      </c>
      <c r="G182" s="2">
        <v>0</v>
      </c>
      <c r="H182" s="2">
        <v>0</v>
      </c>
      <c r="I182" s="23">
        <f t="shared" si="18"/>
        <v>0</v>
      </c>
      <c r="J182" s="200"/>
      <c r="K182" s="202" t="s">
        <v>10</v>
      </c>
      <c r="L182" s="203"/>
      <c r="M182" s="23"/>
      <c r="N182" s="23"/>
      <c r="O182" s="23">
        <f t="shared" si="19"/>
        <v>0</v>
      </c>
      <c r="P182" s="200"/>
      <c r="Q182" s="1"/>
      <c r="R182" s="1"/>
      <c r="S182" s="1"/>
      <c r="T182" s="1"/>
      <c r="U182" s="1"/>
      <c r="V182" s="1"/>
      <c r="W182" s="1"/>
      <c r="X182" s="1"/>
      <c r="Y182" s="1"/>
      <c r="Z182" s="1"/>
      <c r="AA182" s="1"/>
      <c r="AB182" s="1"/>
      <c r="AC182" s="1"/>
      <c r="AD182" s="1"/>
      <c r="AE182" s="1"/>
      <c r="AF182" s="1"/>
      <c r="AG182" s="1"/>
      <c r="AH182" s="1"/>
      <c r="AI182" s="1"/>
      <c r="AJ182" s="1"/>
      <c r="AK182" s="1"/>
      <c r="AL182" s="1"/>
      <c r="AM182" s="1"/>
    </row>
    <row r="183" spans="1:39" x14ac:dyDescent="0.25">
      <c r="A183" s="1"/>
      <c r="B183" s="200"/>
      <c r="C183" s="362" t="s">
        <v>11</v>
      </c>
      <c r="D183" s="363"/>
      <c r="E183" s="2">
        <v>0</v>
      </c>
      <c r="F183" s="2">
        <v>0</v>
      </c>
      <c r="G183" s="2">
        <v>0</v>
      </c>
      <c r="H183" s="2">
        <v>0</v>
      </c>
      <c r="I183" s="23">
        <f t="shared" si="18"/>
        <v>0</v>
      </c>
      <c r="J183" s="200"/>
      <c r="K183" s="202" t="s">
        <v>11</v>
      </c>
      <c r="L183" s="203"/>
      <c r="M183" s="23"/>
      <c r="N183" s="23"/>
      <c r="O183" s="23">
        <f t="shared" si="19"/>
        <v>0</v>
      </c>
      <c r="P183" s="200"/>
      <c r="Q183" s="1"/>
      <c r="R183" s="1"/>
      <c r="S183" s="1"/>
      <c r="T183" s="1"/>
      <c r="U183" s="1"/>
      <c r="V183" s="1"/>
      <c r="W183" s="1"/>
      <c r="X183" s="1"/>
      <c r="Y183" s="1"/>
      <c r="Z183" s="1"/>
      <c r="AA183" s="1"/>
      <c r="AB183" s="1"/>
      <c r="AC183" s="1"/>
      <c r="AD183" s="1"/>
      <c r="AE183" s="1"/>
      <c r="AF183" s="1"/>
      <c r="AG183" s="1"/>
      <c r="AH183" s="1"/>
      <c r="AI183" s="1"/>
      <c r="AJ183" s="1"/>
      <c r="AK183" s="1"/>
      <c r="AL183" s="1"/>
      <c r="AM183" s="1"/>
    </row>
    <row r="184" spans="1:39" x14ac:dyDescent="0.25">
      <c r="A184" s="1"/>
      <c r="B184" s="200"/>
      <c r="C184" s="362" t="s">
        <v>12</v>
      </c>
      <c r="D184" s="363"/>
      <c r="E184" s="2">
        <v>0</v>
      </c>
      <c r="F184" s="2">
        <v>0</v>
      </c>
      <c r="G184" s="2">
        <v>0</v>
      </c>
      <c r="H184" s="2">
        <v>0</v>
      </c>
      <c r="I184" s="23">
        <f t="shared" si="18"/>
        <v>0</v>
      </c>
      <c r="J184" s="200"/>
      <c r="K184" s="202" t="s">
        <v>12</v>
      </c>
      <c r="L184" s="203"/>
      <c r="M184" s="23"/>
      <c r="N184" s="23"/>
      <c r="O184" s="23">
        <f t="shared" si="19"/>
        <v>0</v>
      </c>
      <c r="P184" s="200"/>
      <c r="Q184" s="1"/>
      <c r="R184" s="1"/>
      <c r="S184" s="1"/>
      <c r="T184" s="1"/>
      <c r="U184" s="1"/>
      <c r="V184" s="1"/>
      <c r="W184" s="1"/>
      <c r="X184" s="1"/>
      <c r="Y184" s="1"/>
      <c r="Z184" s="1"/>
      <c r="AA184" s="1"/>
      <c r="AB184" s="1"/>
      <c r="AC184" s="1"/>
      <c r="AD184" s="1"/>
      <c r="AE184" s="1"/>
      <c r="AF184" s="1"/>
      <c r="AG184" s="1"/>
      <c r="AH184" s="1"/>
      <c r="AI184" s="1"/>
      <c r="AJ184" s="1"/>
      <c r="AK184" s="1"/>
      <c r="AL184" s="1"/>
      <c r="AM184" s="1"/>
    </row>
    <row r="185" spans="1:39" x14ac:dyDescent="0.25">
      <c r="A185" s="1"/>
      <c r="B185" s="200"/>
      <c r="C185" s="362" t="s">
        <v>31</v>
      </c>
      <c r="D185" s="363"/>
      <c r="E185" s="2">
        <v>0</v>
      </c>
      <c r="F185" s="2">
        <v>0</v>
      </c>
      <c r="G185" s="2">
        <v>0</v>
      </c>
      <c r="H185" s="2">
        <v>0</v>
      </c>
      <c r="I185" s="23">
        <f t="shared" si="18"/>
        <v>0</v>
      </c>
      <c r="J185" s="200"/>
      <c r="K185" s="202" t="s">
        <v>31</v>
      </c>
      <c r="L185" s="203"/>
      <c r="M185" s="23"/>
      <c r="N185" s="23"/>
      <c r="O185" s="23">
        <f t="shared" si="19"/>
        <v>0</v>
      </c>
      <c r="P185" s="200"/>
      <c r="Q185" s="1"/>
      <c r="R185" s="1"/>
      <c r="S185" s="1"/>
      <c r="T185" s="1"/>
      <c r="U185" s="1"/>
      <c r="V185" s="1"/>
      <c r="W185" s="1"/>
      <c r="X185" s="1"/>
      <c r="Y185" s="1"/>
      <c r="Z185" s="1"/>
      <c r="AA185" s="1"/>
      <c r="AB185" s="1"/>
      <c r="AC185" s="1"/>
      <c r="AD185" s="1"/>
      <c r="AE185" s="1"/>
      <c r="AF185" s="1"/>
      <c r="AG185" s="1"/>
      <c r="AH185" s="1"/>
      <c r="AI185" s="1"/>
      <c r="AJ185" s="1"/>
      <c r="AK185" s="1"/>
      <c r="AL185" s="1"/>
      <c r="AM185" s="1"/>
    </row>
    <row r="186" spans="1:39" x14ac:dyDescent="0.25">
      <c r="A186" s="1"/>
      <c r="B186" s="200"/>
      <c r="C186" s="362" t="s">
        <v>13</v>
      </c>
      <c r="D186" s="363"/>
      <c r="E186" s="2">
        <v>0</v>
      </c>
      <c r="F186" s="2">
        <v>0</v>
      </c>
      <c r="G186" s="2">
        <v>0</v>
      </c>
      <c r="H186" s="2">
        <v>0</v>
      </c>
      <c r="I186" s="23">
        <f t="shared" si="18"/>
        <v>0</v>
      </c>
      <c r="J186" s="200"/>
      <c r="K186" s="362" t="s">
        <v>13</v>
      </c>
      <c r="L186" s="363"/>
      <c r="M186" s="23"/>
      <c r="N186" s="23"/>
      <c r="O186" s="23">
        <f t="shared" si="19"/>
        <v>0</v>
      </c>
      <c r="P186" s="200"/>
      <c r="Q186" s="1"/>
      <c r="R186" s="1"/>
      <c r="S186" s="1"/>
      <c r="T186" s="1"/>
      <c r="U186" s="1"/>
      <c r="V186" s="1"/>
      <c r="W186" s="1"/>
      <c r="X186" s="1"/>
      <c r="Y186" s="1"/>
      <c r="Z186" s="1"/>
      <c r="AA186" s="1"/>
      <c r="AB186" s="1"/>
      <c r="AC186" s="1"/>
      <c r="AD186" s="1"/>
      <c r="AE186" s="1"/>
      <c r="AF186" s="1"/>
      <c r="AG186" s="1"/>
      <c r="AH186" s="1"/>
      <c r="AI186" s="1"/>
      <c r="AJ186" s="1"/>
      <c r="AK186" s="1"/>
      <c r="AL186" s="1"/>
      <c r="AM186" s="1"/>
    </row>
    <row r="187" spans="1:39" x14ac:dyDescent="0.25">
      <c r="A187" s="1"/>
      <c r="B187" s="200"/>
      <c r="C187" s="364" t="str">
        <f>+'2-FSN Entry and Summary'!$U$15</f>
        <v>My 1</v>
      </c>
      <c r="D187" s="364"/>
      <c r="E187" s="2">
        <v>0</v>
      </c>
      <c r="F187" s="2">
        <v>0</v>
      </c>
      <c r="G187" s="2">
        <v>0</v>
      </c>
      <c r="H187" s="2">
        <v>0</v>
      </c>
      <c r="I187" s="23">
        <f t="shared" si="18"/>
        <v>0</v>
      </c>
      <c r="J187" s="200"/>
      <c r="K187" s="362" t="str">
        <f>IF(C187=0," ",C187)</f>
        <v>My 1</v>
      </c>
      <c r="L187" s="363"/>
      <c r="M187" s="23"/>
      <c r="N187" s="23"/>
      <c r="O187" s="23">
        <f t="shared" si="19"/>
        <v>0</v>
      </c>
      <c r="P187" s="200"/>
      <c r="Q187" s="1"/>
      <c r="R187" s="1"/>
      <c r="S187" s="1"/>
      <c r="T187" s="1"/>
      <c r="U187" s="1"/>
      <c r="V187" s="1"/>
      <c r="W187" s="1"/>
      <c r="X187" s="1"/>
      <c r="Y187" s="1"/>
      <c r="Z187" s="1"/>
      <c r="AA187" s="1"/>
      <c r="AB187" s="1"/>
      <c r="AC187" s="1"/>
      <c r="AD187" s="1"/>
      <c r="AE187" s="1"/>
      <c r="AF187" s="1"/>
      <c r="AG187" s="1"/>
      <c r="AH187" s="1"/>
      <c r="AI187" s="1"/>
      <c r="AJ187" s="1"/>
      <c r="AK187" s="1"/>
      <c r="AL187" s="1"/>
      <c r="AM187" s="1"/>
    </row>
    <row r="188" spans="1:39" x14ac:dyDescent="0.25">
      <c r="A188" s="1"/>
      <c r="B188" s="200"/>
      <c r="C188" s="364" t="str">
        <f>+'2-FSN Entry and Summary'!$V$15</f>
        <v>My 2</v>
      </c>
      <c r="D188" s="364"/>
      <c r="E188" s="2">
        <v>0</v>
      </c>
      <c r="F188" s="2">
        <v>0</v>
      </c>
      <c r="G188" s="2">
        <v>0</v>
      </c>
      <c r="H188" s="2">
        <v>0</v>
      </c>
      <c r="I188" s="23">
        <f t="shared" si="18"/>
        <v>0</v>
      </c>
      <c r="J188" s="200"/>
      <c r="K188" s="362" t="str">
        <f>IF(C188=0," ",C188)</f>
        <v>My 2</v>
      </c>
      <c r="L188" s="363"/>
      <c r="M188" s="23"/>
      <c r="N188" s="23"/>
      <c r="O188" s="23">
        <f t="shared" si="19"/>
        <v>0</v>
      </c>
      <c r="P188" s="200"/>
      <c r="Q188" s="1"/>
      <c r="R188" s="1"/>
      <c r="S188" s="1"/>
      <c r="T188" s="1"/>
      <c r="U188" s="1"/>
      <c r="V188" s="1"/>
      <c r="W188" s="1"/>
      <c r="X188" s="1"/>
      <c r="Y188" s="1"/>
      <c r="Z188" s="1"/>
      <c r="AA188" s="1"/>
      <c r="AB188" s="1"/>
      <c r="AC188" s="1"/>
      <c r="AD188" s="1"/>
      <c r="AE188" s="1"/>
      <c r="AF188" s="1"/>
      <c r="AG188" s="1"/>
      <c r="AH188" s="1"/>
      <c r="AI188" s="1"/>
      <c r="AJ188" s="1"/>
      <c r="AK188" s="1"/>
      <c r="AL188" s="1"/>
      <c r="AM188" s="1"/>
    </row>
    <row r="189" spans="1:39" x14ac:dyDescent="0.25">
      <c r="A189" s="1"/>
      <c r="B189" s="200"/>
      <c r="C189" s="362" t="s">
        <v>7</v>
      </c>
      <c r="D189" s="363"/>
      <c r="E189" s="2">
        <v>0</v>
      </c>
      <c r="F189" s="2">
        <v>0</v>
      </c>
      <c r="G189" s="2">
        <v>0</v>
      </c>
      <c r="H189" s="2">
        <v>0</v>
      </c>
      <c r="I189" s="23">
        <f>AVERAGE(E189:H189)</f>
        <v>0</v>
      </c>
      <c r="J189" s="200"/>
      <c r="K189" s="205" t="s">
        <v>21</v>
      </c>
      <c r="L189" s="206"/>
      <c r="M189" s="23">
        <f>+E176-M178</f>
        <v>0</v>
      </c>
      <c r="N189" s="23">
        <f>+E176-N178</f>
        <v>0</v>
      </c>
      <c r="O189" s="23">
        <v>0</v>
      </c>
      <c r="P189" s="200"/>
      <c r="Q189" s="1"/>
      <c r="R189" s="1"/>
      <c r="S189" s="1"/>
      <c r="T189" s="1"/>
      <c r="U189" s="1"/>
      <c r="V189" s="1"/>
      <c r="W189" s="1"/>
      <c r="X189" s="1"/>
      <c r="Y189" s="1"/>
      <c r="Z189" s="1"/>
      <c r="AA189" s="1"/>
      <c r="AB189" s="1"/>
      <c r="AC189" s="1"/>
      <c r="AD189" s="1"/>
      <c r="AE189" s="1"/>
      <c r="AF189" s="1"/>
      <c r="AG189" s="1"/>
      <c r="AH189" s="1"/>
      <c r="AI189" s="1"/>
      <c r="AJ189" s="1"/>
      <c r="AK189" s="1"/>
      <c r="AL189" s="1"/>
      <c r="AM189" s="1"/>
    </row>
    <row r="190" spans="1:39" x14ac:dyDescent="0.25">
      <c r="A190" s="1"/>
      <c r="B190" s="200"/>
      <c r="C190" s="22" t="s">
        <v>16</v>
      </c>
      <c r="D190" s="22"/>
      <c r="E190" s="25">
        <f>SUM(E179:E189)</f>
        <v>0</v>
      </c>
      <c r="F190" s="25">
        <f>SUM(F179:F189)</f>
        <v>0</v>
      </c>
      <c r="G190" s="25">
        <f>SUM(G179:G189)</f>
        <v>0</v>
      </c>
      <c r="H190" s="25">
        <f>SUM(H179:H189)</f>
        <v>0</v>
      </c>
      <c r="I190" s="24">
        <f>IF(SUM(I179:I189)=0,0.00000000001,SUM(I179:I189))</f>
        <v>9.9999999999999994E-12</v>
      </c>
      <c r="J190" s="200"/>
      <c r="K190" s="365" t="s">
        <v>23</v>
      </c>
      <c r="L190" s="365"/>
      <c r="M190" s="24">
        <f>SUM(M178:M189)</f>
        <v>0</v>
      </c>
      <c r="N190" s="24">
        <f>SUM(N178:N189)</f>
        <v>0</v>
      </c>
      <c r="O190" s="24">
        <f>SUM(O178:O189)</f>
        <v>0</v>
      </c>
      <c r="P190" s="200"/>
      <c r="Q190" s="1"/>
      <c r="R190" s="1"/>
      <c r="S190" s="1"/>
      <c r="T190" s="1"/>
      <c r="U190" s="1"/>
      <c r="V190" s="1"/>
      <c r="W190" s="1"/>
      <c r="X190" s="1"/>
      <c r="Y190" s="1"/>
      <c r="Z190" s="1"/>
      <c r="AA190" s="1"/>
      <c r="AB190" s="1"/>
      <c r="AC190" s="1"/>
      <c r="AD190" s="1"/>
      <c r="AE190" s="1"/>
      <c r="AF190" s="1"/>
      <c r="AG190" s="1"/>
      <c r="AH190" s="1"/>
      <c r="AI190" s="1"/>
      <c r="AJ190" s="1"/>
      <c r="AK190" s="1"/>
      <c r="AL190" s="1"/>
      <c r="AM190" s="1"/>
    </row>
    <row r="191" spans="1:39" x14ac:dyDescent="0.25">
      <c r="A191" s="1"/>
      <c r="B191" s="366" t="str">
        <f>IF('2-FSN Entry and Summary'!B26&gt;0,"*Continue to next FSN*","*No further FSN available*")</f>
        <v>*No further FSN available*</v>
      </c>
      <c r="C191" s="366"/>
      <c r="D191" s="366"/>
      <c r="E191" s="366"/>
      <c r="F191" s="366"/>
      <c r="G191" s="366"/>
      <c r="H191" s="366"/>
      <c r="I191" s="366"/>
      <c r="J191" s="366"/>
      <c r="K191" s="366"/>
      <c r="L191" s="366"/>
      <c r="M191" s="366"/>
      <c r="N191" s="366"/>
      <c r="O191" s="366"/>
      <c r="P191" s="366"/>
      <c r="Q191" s="1"/>
      <c r="R191" s="1"/>
      <c r="S191" s="1"/>
      <c r="T191" s="1"/>
      <c r="U191" s="1"/>
      <c r="V191" s="1"/>
      <c r="W191" s="1"/>
      <c r="X191" s="1"/>
      <c r="Y191" s="1"/>
      <c r="Z191" s="1"/>
      <c r="AA191" s="1"/>
      <c r="AB191" s="1"/>
      <c r="AC191" s="1"/>
      <c r="AD191" s="1"/>
      <c r="AE191" s="1"/>
      <c r="AF191" s="1"/>
      <c r="AG191" s="1"/>
      <c r="AH191" s="1"/>
      <c r="AI191" s="1"/>
      <c r="AJ191" s="1"/>
      <c r="AK191" s="1"/>
      <c r="AL191" s="1"/>
      <c r="AM191" s="1"/>
    </row>
    <row r="192" spans="1:39" x14ac:dyDescent="0.25">
      <c r="A192" s="1"/>
      <c r="B192" s="366"/>
      <c r="C192" s="366"/>
      <c r="D192" s="366"/>
      <c r="E192" s="366"/>
      <c r="F192" s="366"/>
      <c r="G192" s="366"/>
      <c r="H192" s="366"/>
      <c r="I192" s="366"/>
      <c r="J192" s="366"/>
      <c r="K192" s="366"/>
      <c r="L192" s="366"/>
      <c r="M192" s="366"/>
      <c r="N192" s="366"/>
      <c r="O192" s="366"/>
      <c r="P192" s="366"/>
      <c r="Q192" s="1"/>
      <c r="R192" s="1"/>
      <c r="S192" s="1"/>
      <c r="T192" s="1"/>
      <c r="U192" s="1"/>
      <c r="V192" s="1"/>
      <c r="W192" s="1"/>
      <c r="X192" s="1"/>
      <c r="Y192" s="1"/>
      <c r="Z192" s="1"/>
      <c r="AA192" s="1"/>
      <c r="AB192" s="1"/>
      <c r="AC192" s="1"/>
      <c r="AD192" s="1"/>
      <c r="AE192" s="1"/>
      <c r="AF192" s="1"/>
      <c r="AG192" s="1"/>
      <c r="AH192" s="1"/>
      <c r="AI192" s="1"/>
      <c r="AJ192" s="1"/>
      <c r="AK192" s="1"/>
      <c r="AL192" s="1"/>
      <c r="AM192" s="1"/>
    </row>
    <row r="193" spans="1:39" x14ac:dyDescent="0.25">
      <c r="A193" s="1"/>
      <c r="B193" s="200"/>
      <c r="C193" s="13" t="s">
        <v>1</v>
      </c>
      <c r="D193" s="14"/>
      <c r="E193" s="33">
        <f>+'2-FSN Entry and Summary'!B26</f>
        <v>0</v>
      </c>
      <c r="F193" s="14"/>
      <c r="G193" s="14" t="s">
        <v>15</v>
      </c>
      <c r="H193" s="31">
        <f>+'2-FSN Entry and Summary'!D26</f>
        <v>0</v>
      </c>
      <c r="I193" s="17" t="s">
        <v>3</v>
      </c>
      <c r="J193" s="200"/>
      <c r="K193" s="367" t="s">
        <v>17</v>
      </c>
      <c r="L193" s="368"/>
      <c r="M193" s="368"/>
      <c r="N193" s="368"/>
      <c r="O193" s="369"/>
      <c r="P193" s="200"/>
      <c r="Q193" s="1"/>
      <c r="R193" s="1"/>
      <c r="S193" s="1"/>
      <c r="T193" s="1"/>
      <c r="U193" s="1"/>
      <c r="V193" s="1"/>
      <c r="W193" s="1"/>
      <c r="X193" s="1"/>
      <c r="Y193" s="1"/>
      <c r="Z193" s="1"/>
      <c r="AA193" s="1"/>
      <c r="AB193" s="1"/>
      <c r="AC193" s="1"/>
      <c r="AD193" s="1"/>
      <c r="AE193" s="1"/>
      <c r="AF193" s="1"/>
      <c r="AG193" s="1"/>
      <c r="AH193" s="1"/>
      <c r="AI193" s="1"/>
      <c r="AJ193" s="1"/>
      <c r="AK193" s="1"/>
      <c r="AL193" s="1"/>
      <c r="AM193" s="1"/>
    </row>
    <row r="194" spans="1:39" x14ac:dyDescent="0.25">
      <c r="A194" s="1"/>
      <c r="B194" s="200"/>
      <c r="C194" s="15" t="s">
        <v>2</v>
      </c>
      <c r="D194" s="16"/>
      <c r="E194" s="31">
        <f>+'2-FSN Entry and Summary'!C26</f>
        <v>0</v>
      </c>
      <c r="F194" s="16" t="s">
        <v>3</v>
      </c>
      <c r="G194" s="16"/>
      <c r="H194" s="16"/>
      <c r="I194" s="18"/>
      <c r="J194" s="200"/>
      <c r="K194" s="22" t="s">
        <v>22</v>
      </c>
      <c r="L194" s="22">
        <f>+E193</f>
        <v>0</v>
      </c>
      <c r="M194" s="367" t="s">
        <v>20</v>
      </c>
      <c r="N194" s="368"/>
      <c r="O194" s="369"/>
      <c r="P194" s="200"/>
      <c r="Q194" s="1"/>
      <c r="R194" s="1"/>
      <c r="S194" s="1"/>
      <c r="T194" s="1"/>
      <c r="U194" s="1"/>
      <c r="V194" s="1"/>
      <c r="W194" s="1"/>
      <c r="X194" s="1"/>
      <c r="Y194" s="1"/>
      <c r="Z194" s="1"/>
      <c r="AA194" s="1"/>
      <c r="AB194" s="1"/>
      <c r="AC194" s="1"/>
      <c r="AD194" s="1"/>
      <c r="AE194" s="1"/>
      <c r="AF194" s="1"/>
      <c r="AG194" s="1"/>
      <c r="AH194" s="1"/>
      <c r="AI194" s="1"/>
      <c r="AJ194" s="1"/>
      <c r="AK194" s="1"/>
      <c r="AL194" s="1"/>
      <c r="AM194" s="1"/>
    </row>
    <row r="195" spans="1:39" x14ac:dyDescent="0.25">
      <c r="A195" s="1"/>
      <c r="B195" s="200"/>
      <c r="C195" s="367" t="s">
        <v>4</v>
      </c>
      <c r="D195" s="368"/>
      <c r="E195" s="368"/>
      <c r="F195" s="368"/>
      <c r="G195" s="368"/>
      <c r="H195" s="368"/>
      <c r="I195" s="369"/>
      <c r="J195" s="200"/>
      <c r="K195" s="370" t="s">
        <v>18</v>
      </c>
      <c r="L195" s="371"/>
      <c r="M195" s="26" t="s">
        <v>28</v>
      </c>
      <c r="N195" s="26" t="s">
        <v>29</v>
      </c>
      <c r="O195" s="26">
        <v>2</v>
      </c>
      <c r="P195" s="200"/>
      <c r="Q195" s="1"/>
      <c r="R195" s="1"/>
      <c r="S195" s="1"/>
      <c r="T195" s="1"/>
      <c r="U195" s="1"/>
      <c r="V195" s="1"/>
      <c r="W195" s="1"/>
      <c r="X195" s="1"/>
      <c r="Y195" s="1"/>
      <c r="Z195" s="1"/>
      <c r="AA195" s="1"/>
      <c r="AB195" s="1"/>
      <c r="AC195" s="1"/>
      <c r="AD195" s="1"/>
      <c r="AE195" s="1"/>
      <c r="AF195" s="1"/>
      <c r="AG195" s="1"/>
      <c r="AH195" s="1"/>
      <c r="AI195" s="1"/>
      <c r="AJ195" s="1"/>
      <c r="AK195" s="1"/>
      <c r="AL195" s="1"/>
      <c r="AM195" s="1"/>
    </row>
    <row r="196" spans="1:39" x14ac:dyDescent="0.25">
      <c r="A196" s="1"/>
      <c r="B196" s="200"/>
      <c r="C196" s="19" t="s">
        <v>6</v>
      </c>
      <c r="D196" s="19"/>
      <c r="E196" s="19">
        <v>2009</v>
      </c>
      <c r="F196" s="19">
        <v>2010</v>
      </c>
      <c r="G196" s="19">
        <v>2011</v>
      </c>
      <c r="H196" s="19">
        <v>2012</v>
      </c>
      <c r="I196" s="20" t="s">
        <v>5</v>
      </c>
      <c r="J196" s="200"/>
      <c r="K196" s="204" t="s">
        <v>19</v>
      </c>
      <c r="L196" s="204"/>
      <c r="M196" s="23">
        <f>+E194*0.8</f>
        <v>0</v>
      </c>
      <c r="N196" s="23">
        <f>MIN(I207,E194)</f>
        <v>0</v>
      </c>
      <c r="O196" s="23">
        <f>+I207/I208*E194</f>
        <v>0</v>
      </c>
      <c r="P196" s="200"/>
      <c r="Q196" s="1"/>
      <c r="R196" s="1"/>
      <c r="S196" s="1"/>
      <c r="T196" s="1"/>
      <c r="U196" s="1"/>
      <c r="V196" s="1"/>
      <c r="W196" s="1"/>
      <c r="X196" s="1"/>
      <c r="Y196" s="1"/>
      <c r="Z196" s="1"/>
      <c r="AA196" s="1"/>
      <c r="AB196" s="1"/>
      <c r="AC196" s="1"/>
      <c r="AD196" s="1"/>
      <c r="AE196" s="1"/>
      <c r="AF196" s="1"/>
      <c r="AG196" s="1"/>
      <c r="AH196" s="1"/>
      <c r="AI196" s="1"/>
      <c r="AJ196" s="1"/>
      <c r="AK196" s="1"/>
      <c r="AL196" s="1"/>
      <c r="AM196" s="1"/>
    </row>
    <row r="197" spans="1:39" x14ac:dyDescent="0.25">
      <c r="A197" s="1"/>
      <c r="B197" s="200"/>
      <c r="C197" s="372" t="s">
        <v>9</v>
      </c>
      <c r="D197" s="372"/>
      <c r="E197" s="2">
        <v>0</v>
      </c>
      <c r="F197" s="2">
        <v>0</v>
      </c>
      <c r="G197" s="2">
        <v>0</v>
      </c>
      <c r="H197" s="2">
        <v>0</v>
      </c>
      <c r="I197" s="23">
        <f>AVERAGE(E197:H197)</f>
        <v>0</v>
      </c>
      <c r="J197" s="200"/>
      <c r="K197" s="362" t="s">
        <v>9</v>
      </c>
      <c r="L197" s="363"/>
      <c r="M197" s="23"/>
      <c r="N197" s="23"/>
      <c r="O197" s="23">
        <f>+I197/$I$208*$E$194</f>
        <v>0</v>
      </c>
      <c r="P197" s="200"/>
      <c r="Q197" s="1"/>
      <c r="R197" s="1"/>
      <c r="S197" s="1"/>
      <c r="T197" s="1"/>
      <c r="U197" s="1"/>
      <c r="V197" s="1"/>
      <c r="W197" s="1"/>
      <c r="X197" s="1"/>
      <c r="Y197" s="1"/>
      <c r="Z197" s="1"/>
      <c r="AA197" s="1"/>
      <c r="AB197" s="1"/>
      <c r="AC197" s="1"/>
      <c r="AD197" s="1"/>
      <c r="AE197" s="1"/>
      <c r="AF197" s="1"/>
      <c r="AG197" s="1"/>
      <c r="AH197" s="1"/>
      <c r="AI197" s="1"/>
      <c r="AJ197" s="1"/>
      <c r="AK197" s="1"/>
      <c r="AL197" s="1"/>
      <c r="AM197" s="1"/>
    </row>
    <row r="198" spans="1:39" x14ac:dyDescent="0.25">
      <c r="A198" s="1"/>
      <c r="B198" s="200"/>
      <c r="C198" s="362" t="s">
        <v>8</v>
      </c>
      <c r="D198" s="363"/>
      <c r="E198" s="2">
        <v>0</v>
      </c>
      <c r="F198" s="2">
        <v>0</v>
      </c>
      <c r="G198" s="2">
        <v>0</v>
      </c>
      <c r="H198" s="2">
        <v>0</v>
      </c>
      <c r="I198" s="23">
        <f t="shared" ref="I198:I206" si="20">AVERAGE(E198:H198)</f>
        <v>0</v>
      </c>
      <c r="J198" s="200"/>
      <c r="K198" s="202" t="s">
        <v>8</v>
      </c>
      <c r="L198" s="203"/>
      <c r="M198" s="23"/>
      <c r="N198" s="23"/>
      <c r="O198" s="23">
        <f t="shared" ref="O198:O206" si="21">+I198/$I$208*$E$194</f>
        <v>0</v>
      </c>
      <c r="P198" s="200"/>
      <c r="Q198" s="1"/>
      <c r="R198" s="1"/>
      <c r="S198" s="1"/>
      <c r="T198" s="1"/>
      <c r="U198" s="1"/>
      <c r="V198" s="1"/>
      <c r="W198" s="1"/>
      <c r="X198" s="1"/>
      <c r="Y198" s="1"/>
      <c r="Z198" s="1"/>
      <c r="AA198" s="1"/>
      <c r="AB198" s="1"/>
      <c r="AC198" s="1"/>
      <c r="AD198" s="1"/>
      <c r="AE198" s="1"/>
      <c r="AF198" s="1"/>
      <c r="AG198" s="1"/>
      <c r="AH198" s="1"/>
      <c r="AI198" s="1"/>
      <c r="AJ198" s="1"/>
      <c r="AK198" s="1"/>
      <c r="AL198" s="1"/>
      <c r="AM198" s="1"/>
    </row>
    <row r="199" spans="1:39" x14ac:dyDescent="0.25">
      <c r="A199" s="1"/>
      <c r="B199" s="200"/>
      <c r="C199" s="204" t="s">
        <v>14</v>
      </c>
      <c r="D199" s="204"/>
      <c r="E199" s="2">
        <v>0</v>
      </c>
      <c r="F199" s="2">
        <v>0</v>
      </c>
      <c r="G199" s="2">
        <v>0</v>
      </c>
      <c r="H199" s="2">
        <v>0</v>
      </c>
      <c r="I199" s="23">
        <f t="shared" si="20"/>
        <v>0</v>
      </c>
      <c r="J199" s="200"/>
      <c r="K199" s="204" t="s">
        <v>14</v>
      </c>
      <c r="L199" s="204"/>
      <c r="M199" s="23"/>
      <c r="N199" s="23"/>
      <c r="O199" s="23">
        <f t="shared" si="21"/>
        <v>0</v>
      </c>
      <c r="P199" s="200"/>
      <c r="Q199" s="1"/>
      <c r="R199" s="1"/>
      <c r="S199" s="1"/>
      <c r="T199" s="1"/>
      <c r="U199" s="1"/>
      <c r="V199" s="1"/>
      <c r="W199" s="1"/>
      <c r="X199" s="1"/>
      <c r="Y199" s="1"/>
      <c r="Z199" s="1"/>
      <c r="AA199" s="1"/>
      <c r="AB199" s="1"/>
      <c r="AC199" s="1"/>
      <c r="AD199" s="1"/>
      <c r="AE199" s="1"/>
      <c r="AF199" s="1"/>
      <c r="AG199" s="1"/>
      <c r="AH199" s="1"/>
      <c r="AI199" s="1"/>
      <c r="AJ199" s="1"/>
      <c r="AK199" s="1"/>
      <c r="AL199" s="1"/>
      <c r="AM199" s="1"/>
    </row>
    <row r="200" spans="1:39" x14ac:dyDescent="0.25">
      <c r="A200" s="1"/>
      <c r="B200" s="200"/>
      <c r="C200" s="362" t="s">
        <v>10</v>
      </c>
      <c r="D200" s="363"/>
      <c r="E200" s="2">
        <v>0</v>
      </c>
      <c r="F200" s="2">
        <v>0</v>
      </c>
      <c r="G200" s="2">
        <v>0</v>
      </c>
      <c r="H200" s="2">
        <v>0</v>
      </c>
      <c r="I200" s="23">
        <f t="shared" si="20"/>
        <v>0</v>
      </c>
      <c r="J200" s="200"/>
      <c r="K200" s="202" t="s">
        <v>10</v>
      </c>
      <c r="L200" s="203"/>
      <c r="M200" s="23"/>
      <c r="N200" s="23"/>
      <c r="O200" s="23">
        <f t="shared" si="21"/>
        <v>0</v>
      </c>
      <c r="P200" s="200"/>
      <c r="Q200" s="1"/>
      <c r="R200" s="1"/>
      <c r="S200" s="1"/>
      <c r="T200" s="1"/>
      <c r="U200" s="1"/>
      <c r="V200" s="1"/>
      <c r="W200" s="1"/>
      <c r="X200" s="1"/>
      <c r="Y200" s="1"/>
      <c r="Z200" s="1"/>
      <c r="AA200" s="1"/>
      <c r="AB200" s="1"/>
      <c r="AC200" s="1"/>
      <c r="AD200" s="1"/>
      <c r="AE200" s="1"/>
      <c r="AF200" s="1"/>
      <c r="AG200" s="1"/>
      <c r="AH200" s="1"/>
      <c r="AI200" s="1"/>
      <c r="AJ200" s="1"/>
      <c r="AK200" s="1"/>
      <c r="AL200" s="1"/>
      <c r="AM200" s="1"/>
    </row>
    <row r="201" spans="1:39" x14ac:dyDescent="0.25">
      <c r="A201" s="1"/>
      <c r="B201" s="200"/>
      <c r="C201" s="362" t="s">
        <v>11</v>
      </c>
      <c r="D201" s="363"/>
      <c r="E201" s="2">
        <v>0</v>
      </c>
      <c r="F201" s="2">
        <v>0</v>
      </c>
      <c r="G201" s="2">
        <v>0</v>
      </c>
      <c r="H201" s="2">
        <v>0</v>
      </c>
      <c r="I201" s="23">
        <f t="shared" si="20"/>
        <v>0</v>
      </c>
      <c r="J201" s="200"/>
      <c r="K201" s="202" t="s">
        <v>11</v>
      </c>
      <c r="L201" s="203"/>
      <c r="M201" s="23"/>
      <c r="N201" s="23"/>
      <c r="O201" s="23">
        <f t="shared" si="21"/>
        <v>0</v>
      </c>
      <c r="P201" s="200"/>
      <c r="Q201" s="1"/>
      <c r="R201" s="1"/>
      <c r="S201" s="1"/>
      <c r="T201" s="1"/>
      <c r="U201" s="1"/>
      <c r="V201" s="1"/>
      <c r="W201" s="1"/>
      <c r="X201" s="1"/>
      <c r="Y201" s="1"/>
      <c r="Z201" s="1"/>
      <c r="AA201" s="1"/>
      <c r="AB201" s="1"/>
      <c r="AC201" s="1"/>
      <c r="AD201" s="1"/>
      <c r="AE201" s="1"/>
      <c r="AF201" s="1"/>
      <c r="AG201" s="1"/>
      <c r="AH201" s="1"/>
      <c r="AI201" s="1"/>
      <c r="AJ201" s="1"/>
      <c r="AK201" s="1"/>
      <c r="AL201" s="1"/>
      <c r="AM201" s="1"/>
    </row>
    <row r="202" spans="1:39" x14ac:dyDescent="0.25">
      <c r="A202" s="1"/>
      <c r="B202" s="200"/>
      <c r="C202" s="362" t="s">
        <v>12</v>
      </c>
      <c r="D202" s="363"/>
      <c r="E202" s="2">
        <v>0</v>
      </c>
      <c r="F202" s="2">
        <v>0</v>
      </c>
      <c r="G202" s="2">
        <v>0</v>
      </c>
      <c r="H202" s="2">
        <v>0</v>
      </c>
      <c r="I202" s="23">
        <f t="shared" si="20"/>
        <v>0</v>
      </c>
      <c r="J202" s="200"/>
      <c r="K202" s="202" t="s">
        <v>12</v>
      </c>
      <c r="L202" s="203"/>
      <c r="M202" s="23"/>
      <c r="N202" s="23"/>
      <c r="O202" s="23">
        <f t="shared" si="21"/>
        <v>0</v>
      </c>
      <c r="P202" s="200"/>
      <c r="Q202" s="1"/>
      <c r="R202" s="1"/>
      <c r="S202" s="1"/>
      <c r="T202" s="1"/>
      <c r="U202" s="1"/>
      <c r="V202" s="1"/>
      <c r="W202" s="1"/>
      <c r="X202" s="1"/>
      <c r="Y202" s="1"/>
      <c r="Z202" s="1"/>
      <c r="AA202" s="1"/>
      <c r="AB202" s="1"/>
      <c r="AC202" s="1"/>
      <c r="AD202" s="1"/>
      <c r="AE202" s="1"/>
      <c r="AF202" s="1"/>
      <c r="AG202" s="1"/>
      <c r="AH202" s="1"/>
      <c r="AI202" s="1"/>
      <c r="AJ202" s="1"/>
      <c r="AK202" s="1"/>
      <c r="AL202" s="1"/>
      <c r="AM202" s="1"/>
    </row>
    <row r="203" spans="1:39" x14ac:dyDescent="0.25">
      <c r="A203" s="1"/>
      <c r="B203" s="200"/>
      <c r="C203" s="362" t="s">
        <v>31</v>
      </c>
      <c r="D203" s="363"/>
      <c r="E203" s="2">
        <v>0</v>
      </c>
      <c r="F203" s="2">
        <v>0</v>
      </c>
      <c r="G203" s="2">
        <v>0</v>
      </c>
      <c r="H203" s="2">
        <v>0</v>
      </c>
      <c r="I203" s="23">
        <f t="shared" si="20"/>
        <v>0</v>
      </c>
      <c r="J203" s="200"/>
      <c r="K203" s="202" t="s">
        <v>31</v>
      </c>
      <c r="L203" s="203"/>
      <c r="M203" s="23"/>
      <c r="N203" s="23"/>
      <c r="O203" s="23">
        <f t="shared" si="21"/>
        <v>0</v>
      </c>
      <c r="P203" s="200"/>
      <c r="Q203" s="1"/>
      <c r="R203" s="1"/>
      <c r="S203" s="1"/>
      <c r="T203" s="1"/>
      <c r="U203" s="1"/>
      <c r="V203" s="1"/>
      <c r="W203" s="1"/>
      <c r="X203" s="1"/>
      <c r="Y203" s="1"/>
      <c r="Z203" s="1"/>
      <c r="AA203" s="1"/>
      <c r="AB203" s="1"/>
      <c r="AC203" s="1"/>
      <c r="AD203" s="1"/>
      <c r="AE203" s="1"/>
      <c r="AF203" s="1"/>
      <c r="AG203" s="1"/>
      <c r="AH203" s="1"/>
      <c r="AI203" s="1"/>
      <c r="AJ203" s="1"/>
      <c r="AK203" s="1"/>
      <c r="AL203" s="1"/>
      <c r="AM203" s="1"/>
    </row>
    <row r="204" spans="1:39" x14ac:dyDescent="0.25">
      <c r="A204" s="1"/>
      <c r="B204" s="200"/>
      <c r="C204" s="362" t="s">
        <v>13</v>
      </c>
      <c r="D204" s="363"/>
      <c r="E204" s="2">
        <v>0</v>
      </c>
      <c r="F204" s="2">
        <v>0</v>
      </c>
      <c r="G204" s="2">
        <v>0</v>
      </c>
      <c r="H204" s="2">
        <v>0</v>
      </c>
      <c r="I204" s="23">
        <f t="shared" si="20"/>
        <v>0</v>
      </c>
      <c r="J204" s="200"/>
      <c r="K204" s="362" t="s">
        <v>13</v>
      </c>
      <c r="L204" s="363"/>
      <c r="M204" s="23"/>
      <c r="N204" s="23"/>
      <c r="O204" s="23">
        <f t="shared" si="21"/>
        <v>0</v>
      </c>
      <c r="P204" s="200"/>
      <c r="Q204" s="1"/>
      <c r="R204" s="1"/>
      <c r="S204" s="1"/>
      <c r="T204" s="1"/>
      <c r="U204" s="1"/>
      <c r="V204" s="1"/>
      <c r="W204" s="1"/>
      <c r="X204" s="1"/>
      <c r="Y204" s="1"/>
      <c r="Z204" s="1"/>
      <c r="AA204" s="1"/>
      <c r="AB204" s="1"/>
      <c r="AC204" s="1"/>
      <c r="AD204" s="1"/>
      <c r="AE204" s="1"/>
      <c r="AF204" s="1"/>
      <c r="AG204" s="1"/>
      <c r="AH204" s="1"/>
      <c r="AI204" s="1"/>
      <c r="AJ204" s="1"/>
      <c r="AK204" s="1"/>
      <c r="AL204" s="1"/>
      <c r="AM204" s="1"/>
    </row>
    <row r="205" spans="1:39" x14ac:dyDescent="0.25">
      <c r="A205" s="1"/>
      <c r="B205" s="200"/>
      <c r="C205" s="364" t="str">
        <f>+'2-FSN Entry and Summary'!$U$15</f>
        <v>My 1</v>
      </c>
      <c r="D205" s="364"/>
      <c r="E205" s="2">
        <v>0</v>
      </c>
      <c r="F205" s="2">
        <v>0</v>
      </c>
      <c r="G205" s="2">
        <v>0</v>
      </c>
      <c r="H205" s="2">
        <v>0</v>
      </c>
      <c r="I205" s="23">
        <f t="shared" si="20"/>
        <v>0</v>
      </c>
      <c r="J205" s="200"/>
      <c r="K205" s="362" t="str">
        <f>IF(C205=0," ",C205)</f>
        <v>My 1</v>
      </c>
      <c r="L205" s="363"/>
      <c r="M205" s="23"/>
      <c r="N205" s="23"/>
      <c r="O205" s="23">
        <f t="shared" si="21"/>
        <v>0</v>
      </c>
      <c r="P205" s="200"/>
      <c r="Q205" s="1"/>
      <c r="R205" s="1"/>
      <c r="S205" s="1"/>
      <c r="T205" s="1"/>
      <c r="U205" s="1"/>
      <c r="V205" s="1"/>
      <c r="W205" s="1"/>
      <c r="X205" s="1"/>
      <c r="Y205" s="1"/>
      <c r="Z205" s="1"/>
      <c r="AA205" s="1"/>
      <c r="AB205" s="1"/>
      <c r="AC205" s="1"/>
      <c r="AD205" s="1"/>
      <c r="AE205" s="1"/>
      <c r="AF205" s="1"/>
      <c r="AG205" s="1"/>
      <c r="AH205" s="1"/>
      <c r="AI205" s="1"/>
      <c r="AJ205" s="1"/>
      <c r="AK205" s="1"/>
      <c r="AL205" s="1"/>
      <c r="AM205" s="1"/>
    </row>
    <row r="206" spans="1:39" x14ac:dyDescent="0.25">
      <c r="A206" s="1"/>
      <c r="B206" s="200"/>
      <c r="C206" s="364" t="str">
        <f>+'2-FSN Entry and Summary'!$V$15</f>
        <v>My 2</v>
      </c>
      <c r="D206" s="364"/>
      <c r="E206" s="2">
        <v>0</v>
      </c>
      <c r="F206" s="2">
        <v>0</v>
      </c>
      <c r="G206" s="2">
        <v>0</v>
      </c>
      <c r="H206" s="2">
        <v>0</v>
      </c>
      <c r="I206" s="23">
        <f t="shared" si="20"/>
        <v>0</v>
      </c>
      <c r="J206" s="200"/>
      <c r="K206" s="362" t="str">
        <f>IF(C206=0," ",C206)</f>
        <v>My 2</v>
      </c>
      <c r="L206" s="363"/>
      <c r="M206" s="23"/>
      <c r="N206" s="23"/>
      <c r="O206" s="23">
        <f t="shared" si="21"/>
        <v>0</v>
      </c>
      <c r="P206" s="200"/>
      <c r="Q206" s="1"/>
      <c r="R206" s="1"/>
      <c r="S206" s="1"/>
      <c r="T206" s="1"/>
      <c r="U206" s="1"/>
      <c r="V206" s="1"/>
      <c r="W206" s="1"/>
      <c r="X206" s="1"/>
      <c r="Y206" s="1"/>
      <c r="Z206" s="1"/>
      <c r="AA206" s="1"/>
      <c r="AB206" s="1"/>
      <c r="AC206" s="1"/>
      <c r="AD206" s="1"/>
      <c r="AE206" s="1"/>
      <c r="AF206" s="1"/>
      <c r="AG206" s="1"/>
      <c r="AH206" s="1"/>
      <c r="AI206" s="1"/>
      <c r="AJ206" s="1"/>
      <c r="AK206" s="1"/>
      <c r="AL206" s="1"/>
      <c r="AM206" s="1"/>
    </row>
    <row r="207" spans="1:39" x14ac:dyDescent="0.25">
      <c r="A207" s="1"/>
      <c r="B207" s="200"/>
      <c r="C207" s="362" t="s">
        <v>7</v>
      </c>
      <c r="D207" s="363"/>
      <c r="E207" s="2">
        <v>0</v>
      </c>
      <c r="F207" s="2">
        <v>0</v>
      </c>
      <c r="G207" s="2">
        <v>0</v>
      </c>
      <c r="H207" s="2">
        <v>0</v>
      </c>
      <c r="I207" s="23">
        <f>AVERAGE(E207:H207)</f>
        <v>0</v>
      </c>
      <c r="J207" s="200"/>
      <c r="K207" s="205" t="s">
        <v>21</v>
      </c>
      <c r="L207" s="206"/>
      <c r="M207" s="23">
        <f>+E194-M196</f>
        <v>0</v>
      </c>
      <c r="N207" s="23">
        <f>+E194-N196</f>
        <v>0</v>
      </c>
      <c r="O207" s="23">
        <v>0</v>
      </c>
      <c r="P207" s="200"/>
      <c r="Q207" s="1"/>
      <c r="R207" s="1"/>
      <c r="S207" s="1"/>
      <c r="T207" s="1"/>
      <c r="U207" s="1"/>
      <c r="V207" s="1"/>
      <c r="W207" s="1"/>
      <c r="X207" s="1"/>
      <c r="Y207" s="1"/>
      <c r="Z207" s="1"/>
      <c r="AA207" s="1"/>
      <c r="AB207" s="1"/>
      <c r="AC207" s="1"/>
      <c r="AD207" s="1"/>
      <c r="AE207" s="1"/>
      <c r="AF207" s="1"/>
      <c r="AG207" s="1"/>
      <c r="AH207" s="1"/>
      <c r="AI207" s="1"/>
      <c r="AJ207" s="1"/>
      <c r="AK207" s="1"/>
      <c r="AL207" s="1"/>
      <c r="AM207" s="1"/>
    </row>
    <row r="208" spans="1:39" x14ac:dyDescent="0.25">
      <c r="A208" s="1"/>
      <c r="B208" s="200"/>
      <c r="C208" s="22" t="s">
        <v>16</v>
      </c>
      <c r="D208" s="22"/>
      <c r="E208" s="25">
        <f>SUM(E197:E207)</f>
        <v>0</v>
      </c>
      <c r="F208" s="25">
        <f>SUM(F197:F207)</f>
        <v>0</v>
      </c>
      <c r="G208" s="25">
        <f>SUM(G197:G207)</f>
        <v>0</v>
      </c>
      <c r="H208" s="25">
        <f>SUM(H197:H207)</f>
        <v>0</v>
      </c>
      <c r="I208" s="24">
        <f>IF(SUM(I197:I207)=0,0.00000000001,SUM(I197:I207))</f>
        <v>9.9999999999999994E-12</v>
      </c>
      <c r="J208" s="200"/>
      <c r="K208" s="365" t="s">
        <v>23</v>
      </c>
      <c r="L208" s="365"/>
      <c r="M208" s="24">
        <f>SUM(M196:M207)</f>
        <v>0</v>
      </c>
      <c r="N208" s="24">
        <f>SUM(N196:N207)</f>
        <v>0</v>
      </c>
      <c r="O208" s="24">
        <f>SUM(O196:O207)</f>
        <v>0</v>
      </c>
      <c r="P208" s="200"/>
      <c r="Q208" s="1"/>
      <c r="R208" s="1"/>
      <c r="S208" s="1"/>
      <c r="T208" s="1"/>
      <c r="U208" s="1"/>
      <c r="V208" s="1"/>
      <c r="W208" s="1"/>
      <c r="X208" s="1"/>
      <c r="Y208" s="1"/>
      <c r="Z208" s="1"/>
      <c r="AA208" s="1"/>
      <c r="AB208" s="1"/>
      <c r="AC208" s="1"/>
      <c r="AD208" s="1"/>
      <c r="AE208" s="1"/>
      <c r="AF208" s="1"/>
      <c r="AG208" s="1"/>
      <c r="AH208" s="1"/>
      <c r="AI208" s="1"/>
      <c r="AJ208" s="1"/>
      <c r="AK208" s="1"/>
      <c r="AL208" s="1"/>
      <c r="AM208" s="1"/>
    </row>
    <row r="209" spans="1:39" x14ac:dyDescent="0.25">
      <c r="A209" s="1"/>
      <c r="B209" s="366" t="str">
        <f>IF('2-FSN Entry and Summary'!B27&gt;0,"*Continue to next FSN*","*No further FSN available*")</f>
        <v>*No further FSN available*</v>
      </c>
      <c r="C209" s="366"/>
      <c r="D209" s="366"/>
      <c r="E209" s="366"/>
      <c r="F209" s="366"/>
      <c r="G209" s="366"/>
      <c r="H209" s="366"/>
      <c r="I209" s="366"/>
      <c r="J209" s="366"/>
      <c r="K209" s="366"/>
      <c r="L209" s="366"/>
      <c r="M209" s="366"/>
      <c r="N209" s="366"/>
      <c r="O209" s="366"/>
      <c r="P209" s="366"/>
      <c r="Q209" s="1"/>
      <c r="R209" s="1"/>
      <c r="S209" s="1"/>
      <c r="T209" s="1"/>
      <c r="U209" s="1"/>
      <c r="V209" s="1"/>
      <c r="W209" s="1"/>
      <c r="X209" s="1"/>
      <c r="Y209" s="1"/>
      <c r="Z209" s="1"/>
      <c r="AA209" s="1"/>
      <c r="AB209" s="1"/>
      <c r="AC209" s="1"/>
      <c r="AD209" s="1"/>
      <c r="AE209" s="1"/>
      <c r="AF209" s="1"/>
      <c r="AG209" s="1"/>
      <c r="AH209" s="1"/>
      <c r="AI209" s="1"/>
      <c r="AJ209" s="1"/>
      <c r="AK209" s="1"/>
      <c r="AL209" s="1"/>
      <c r="AM209" s="1"/>
    </row>
    <row r="210" spans="1:39" x14ac:dyDescent="0.25">
      <c r="A210" s="1"/>
      <c r="B210" s="366"/>
      <c r="C210" s="366"/>
      <c r="D210" s="366"/>
      <c r="E210" s="366"/>
      <c r="F210" s="366"/>
      <c r="G210" s="366"/>
      <c r="H210" s="366"/>
      <c r="I210" s="366"/>
      <c r="J210" s="366"/>
      <c r="K210" s="366"/>
      <c r="L210" s="366"/>
      <c r="M210" s="366"/>
      <c r="N210" s="366"/>
      <c r="O210" s="366"/>
      <c r="P210" s="366"/>
      <c r="Q210" s="1"/>
      <c r="R210" s="1"/>
      <c r="S210" s="1"/>
      <c r="T210" s="1"/>
      <c r="U210" s="1"/>
      <c r="V210" s="1"/>
      <c r="W210" s="1"/>
      <c r="X210" s="1"/>
      <c r="Y210" s="1"/>
      <c r="Z210" s="1"/>
      <c r="AA210" s="1"/>
      <c r="AB210" s="1"/>
      <c r="AC210" s="1"/>
      <c r="AD210" s="1"/>
      <c r="AE210" s="1"/>
      <c r="AF210" s="1"/>
      <c r="AG210" s="1"/>
      <c r="AH210" s="1"/>
      <c r="AI210" s="1"/>
      <c r="AJ210" s="1"/>
      <c r="AK210" s="1"/>
      <c r="AL210" s="1"/>
      <c r="AM210" s="1"/>
    </row>
    <row r="211" spans="1:39" x14ac:dyDescent="0.25">
      <c r="A211" s="1"/>
      <c r="B211" s="200"/>
      <c r="C211" s="13" t="s">
        <v>1</v>
      </c>
      <c r="D211" s="14"/>
      <c r="E211" s="33">
        <f>+'2-FSN Entry and Summary'!B27</f>
        <v>0</v>
      </c>
      <c r="F211" s="14"/>
      <c r="G211" s="14" t="s">
        <v>15</v>
      </c>
      <c r="H211" s="31">
        <f>+'2-FSN Entry and Summary'!D27</f>
        <v>0</v>
      </c>
      <c r="I211" s="17" t="s">
        <v>3</v>
      </c>
      <c r="J211" s="200"/>
      <c r="K211" s="367" t="s">
        <v>17</v>
      </c>
      <c r="L211" s="368"/>
      <c r="M211" s="368"/>
      <c r="N211" s="368"/>
      <c r="O211" s="369"/>
      <c r="P211" s="200"/>
      <c r="Q211" s="1"/>
      <c r="R211" s="1"/>
      <c r="S211" s="1"/>
      <c r="T211" s="1"/>
      <c r="U211" s="1"/>
      <c r="V211" s="1"/>
      <c r="W211" s="1"/>
      <c r="X211" s="1"/>
      <c r="Y211" s="1"/>
      <c r="Z211" s="1"/>
      <c r="AA211" s="1"/>
      <c r="AB211" s="1"/>
      <c r="AC211" s="1"/>
      <c r="AD211" s="1"/>
      <c r="AE211" s="1"/>
      <c r="AF211" s="1"/>
      <c r="AG211" s="1"/>
      <c r="AH211" s="1"/>
      <c r="AI211" s="1"/>
      <c r="AJ211" s="1"/>
      <c r="AK211" s="1"/>
      <c r="AL211" s="1"/>
      <c r="AM211" s="1"/>
    </row>
    <row r="212" spans="1:39" x14ac:dyDescent="0.25">
      <c r="A212" s="1"/>
      <c r="B212" s="200"/>
      <c r="C212" s="15" t="s">
        <v>2</v>
      </c>
      <c r="D212" s="16"/>
      <c r="E212" s="31">
        <f>+'2-FSN Entry and Summary'!C27</f>
        <v>0</v>
      </c>
      <c r="F212" s="16" t="s">
        <v>3</v>
      </c>
      <c r="G212" s="16"/>
      <c r="H212" s="16"/>
      <c r="I212" s="18"/>
      <c r="J212" s="200"/>
      <c r="K212" s="22" t="s">
        <v>22</v>
      </c>
      <c r="L212" s="22">
        <f>+E211</f>
        <v>0</v>
      </c>
      <c r="M212" s="367" t="s">
        <v>20</v>
      </c>
      <c r="N212" s="368"/>
      <c r="O212" s="369"/>
      <c r="P212" s="200"/>
      <c r="Q212" s="1"/>
      <c r="R212" s="1"/>
      <c r="S212" s="1"/>
      <c r="T212" s="1"/>
      <c r="U212" s="1"/>
      <c r="V212" s="1"/>
      <c r="W212" s="1"/>
      <c r="X212" s="1"/>
      <c r="Y212" s="1"/>
      <c r="Z212" s="1"/>
      <c r="AA212" s="1"/>
      <c r="AB212" s="1"/>
      <c r="AC212" s="1"/>
      <c r="AD212" s="1"/>
      <c r="AE212" s="1"/>
      <c r="AF212" s="1"/>
      <c r="AG212" s="1"/>
      <c r="AH212" s="1"/>
      <c r="AI212" s="1"/>
      <c r="AJ212" s="1"/>
      <c r="AK212" s="1"/>
      <c r="AL212" s="1"/>
      <c r="AM212" s="1"/>
    </row>
    <row r="213" spans="1:39" x14ac:dyDescent="0.25">
      <c r="A213" s="1"/>
      <c r="B213" s="200"/>
      <c r="C213" s="367" t="s">
        <v>4</v>
      </c>
      <c r="D213" s="368"/>
      <c r="E213" s="368"/>
      <c r="F213" s="368"/>
      <c r="G213" s="368"/>
      <c r="H213" s="368"/>
      <c r="I213" s="369"/>
      <c r="J213" s="200"/>
      <c r="K213" s="370" t="s">
        <v>18</v>
      </c>
      <c r="L213" s="371"/>
      <c r="M213" s="26" t="s">
        <v>28</v>
      </c>
      <c r="N213" s="26" t="s">
        <v>29</v>
      </c>
      <c r="O213" s="26">
        <v>2</v>
      </c>
      <c r="P213" s="200"/>
      <c r="Q213" s="1"/>
      <c r="R213" s="1"/>
      <c r="S213" s="1"/>
      <c r="T213" s="1"/>
      <c r="U213" s="1"/>
      <c r="V213" s="1"/>
      <c r="W213" s="1"/>
      <c r="X213" s="1"/>
      <c r="Y213" s="1"/>
      <c r="Z213" s="1"/>
      <c r="AA213" s="1"/>
      <c r="AB213" s="1"/>
      <c r="AC213" s="1"/>
      <c r="AD213" s="1"/>
      <c r="AE213" s="1"/>
      <c r="AF213" s="1"/>
      <c r="AG213" s="1"/>
      <c r="AH213" s="1"/>
      <c r="AI213" s="1"/>
      <c r="AJ213" s="1"/>
      <c r="AK213" s="1"/>
      <c r="AL213" s="1"/>
      <c r="AM213" s="1"/>
    </row>
    <row r="214" spans="1:39" x14ac:dyDescent="0.25">
      <c r="A214" s="1"/>
      <c r="B214" s="200"/>
      <c r="C214" s="19" t="s">
        <v>6</v>
      </c>
      <c r="D214" s="19"/>
      <c r="E214" s="19">
        <v>2009</v>
      </c>
      <c r="F214" s="19">
        <v>2010</v>
      </c>
      <c r="G214" s="19">
        <v>2011</v>
      </c>
      <c r="H214" s="19">
        <v>2012</v>
      </c>
      <c r="I214" s="20" t="s">
        <v>5</v>
      </c>
      <c r="J214" s="200"/>
      <c r="K214" s="204" t="s">
        <v>19</v>
      </c>
      <c r="L214" s="204"/>
      <c r="M214" s="23">
        <f>+E212*0.8</f>
        <v>0</v>
      </c>
      <c r="N214" s="23">
        <f>MIN(I225,E212)</f>
        <v>0</v>
      </c>
      <c r="O214" s="23">
        <f>+I225/I226*E212</f>
        <v>0</v>
      </c>
      <c r="P214" s="200"/>
      <c r="Q214" s="1"/>
      <c r="R214" s="1"/>
      <c r="S214" s="1"/>
      <c r="T214" s="1"/>
      <c r="U214" s="1"/>
      <c r="V214" s="1"/>
      <c r="W214" s="1"/>
      <c r="X214" s="1"/>
      <c r="Y214" s="1"/>
      <c r="Z214" s="1"/>
      <c r="AA214" s="1"/>
      <c r="AB214" s="1"/>
      <c r="AC214" s="1"/>
      <c r="AD214" s="1"/>
      <c r="AE214" s="1"/>
      <c r="AF214" s="1"/>
      <c r="AG214" s="1"/>
      <c r="AH214" s="1"/>
      <c r="AI214" s="1"/>
      <c r="AJ214" s="1"/>
      <c r="AK214" s="1"/>
      <c r="AL214" s="1"/>
      <c r="AM214" s="1"/>
    </row>
    <row r="215" spans="1:39" x14ac:dyDescent="0.25">
      <c r="A215" s="1"/>
      <c r="B215" s="200"/>
      <c r="C215" s="372" t="s">
        <v>9</v>
      </c>
      <c r="D215" s="372"/>
      <c r="E215" s="2">
        <v>0</v>
      </c>
      <c r="F215" s="2">
        <v>0</v>
      </c>
      <c r="G215" s="2">
        <v>0</v>
      </c>
      <c r="H215" s="2">
        <v>0</v>
      </c>
      <c r="I215" s="23">
        <f>AVERAGE(E215:H215)</f>
        <v>0</v>
      </c>
      <c r="J215" s="200"/>
      <c r="K215" s="362" t="s">
        <v>9</v>
      </c>
      <c r="L215" s="363"/>
      <c r="M215" s="23"/>
      <c r="N215" s="23"/>
      <c r="O215" s="23">
        <f>+I215/$I$226*$E$212</f>
        <v>0</v>
      </c>
      <c r="P215" s="200"/>
      <c r="Q215" s="1"/>
      <c r="R215" s="1"/>
      <c r="S215" s="1"/>
      <c r="T215" s="1"/>
      <c r="U215" s="1"/>
      <c r="V215" s="1"/>
      <c r="W215" s="1"/>
      <c r="X215" s="1"/>
      <c r="Y215" s="1"/>
      <c r="Z215" s="1"/>
      <c r="AA215" s="1"/>
      <c r="AB215" s="1"/>
      <c r="AC215" s="1"/>
      <c r="AD215" s="1"/>
      <c r="AE215" s="1"/>
      <c r="AF215" s="1"/>
      <c r="AG215" s="1"/>
      <c r="AH215" s="1"/>
      <c r="AI215" s="1"/>
      <c r="AJ215" s="1"/>
      <c r="AK215" s="1"/>
      <c r="AL215" s="1"/>
      <c r="AM215" s="1"/>
    </row>
    <row r="216" spans="1:39" x14ac:dyDescent="0.25">
      <c r="A216" s="1"/>
      <c r="B216" s="200"/>
      <c r="C216" s="362" t="s">
        <v>8</v>
      </c>
      <c r="D216" s="363"/>
      <c r="E216" s="2">
        <v>0</v>
      </c>
      <c r="F216" s="2">
        <v>0</v>
      </c>
      <c r="G216" s="2">
        <v>0</v>
      </c>
      <c r="H216" s="2">
        <v>0</v>
      </c>
      <c r="I216" s="23">
        <f t="shared" ref="I216:I224" si="22">AVERAGE(E216:H216)</f>
        <v>0</v>
      </c>
      <c r="J216" s="200"/>
      <c r="K216" s="202" t="s">
        <v>8</v>
      </c>
      <c r="L216" s="203"/>
      <c r="M216" s="23"/>
      <c r="N216" s="23"/>
      <c r="O216" s="23">
        <f t="shared" ref="O216:O224" si="23">+I216/$I$226*$E$212</f>
        <v>0</v>
      </c>
      <c r="P216" s="200"/>
      <c r="Q216" s="1"/>
      <c r="R216" s="1"/>
      <c r="S216" s="1"/>
      <c r="T216" s="1"/>
      <c r="U216" s="1"/>
      <c r="V216" s="1"/>
      <c r="W216" s="1"/>
      <c r="X216" s="1"/>
      <c r="Y216" s="1"/>
      <c r="Z216" s="1"/>
      <c r="AA216" s="1"/>
      <c r="AB216" s="1"/>
      <c r="AC216" s="1"/>
      <c r="AD216" s="1"/>
      <c r="AE216" s="1"/>
      <c r="AF216" s="1"/>
      <c r="AG216" s="1"/>
      <c r="AH216" s="1"/>
      <c r="AI216" s="1"/>
      <c r="AJ216" s="1"/>
      <c r="AK216" s="1"/>
      <c r="AL216" s="1"/>
      <c r="AM216" s="1"/>
    </row>
    <row r="217" spans="1:39" x14ac:dyDescent="0.25">
      <c r="A217" s="1"/>
      <c r="B217" s="200"/>
      <c r="C217" s="204" t="s">
        <v>14</v>
      </c>
      <c r="D217" s="204"/>
      <c r="E217" s="2">
        <v>0</v>
      </c>
      <c r="F217" s="2">
        <v>0</v>
      </c>
      <c r="G217" s="2">
        <v>0</v>
      </c>
      <c r="H217" s="2">
        <v>0</v>
      </c>
      <c r="I217" s="23">
        <f t="shared" si="22"/>
        <v>0</v>
      </c>
      <c r="J217" s="200"/>
      <c r="K217" s="204" t="s">
        <v>14</v>
      </c>
      <c r="L217" s="204"/>
      <c r="M217" s="23"/>
      <c r="N217" s="23"/>
      <c r="O217" s="23">
        <f t="shared" si="23"/>
        <v>0</v>
      </c>
      <c r="P217" s="200"/>
      <c r="Q217" s="1"/>
      <c r="R217" s="1"/>
      <c r="S217" s="1"/>
      <c r="T217" s="1"/>
      <c r="U217" s="1"/>
      <c r="V217" s="1"/>
      <c r="W217" s="1"/>
      <c r="X217" s="1"/>
      <c r="Y217" s="1"/>
      <c r="Z217" s="1"/>
      <c r="AA217" s="1"/>
      <c r="AB217" s="1"/>
      <c r="AC217" s="1"/>
      <c r="AD217" s="1"/>
      <c r="AE217" s="1"/>
      <c r="AF217" s="1"/>
      <c r="AG217" s="1"/>
      <c r="AH217" s="1"/>
      <c r="AI217" s="1"/>
      <c r="AJ217" s="1"/>
      <c r="AK217" s="1"/>
      <c r="AL217" s="1"/>
      <c r="AM217" s="1"/>
    </row>
    <row r="218" spans="1:39" x14ac:dyDescent="0.25">
      <c r="A218" s="1"/>
      <c r="B218" s="200"/>
      <c r="C218" s="362" t="s">
        <v>10</v>
      </c>
      <c r="D218" s="363"/>
      <c r="E218" s="2">
        <v>0</v>
      </c>
      <c r="F218" s="2">
        <v>0</v>
      </c>
      <c r="G218" s="2">
        <v>0</v>
      </c>
      <c r="H218" s="2">
        <v>0</v>
      </c>
      <c r="I218" s="23">
        <f t="shared" si="22"/>
        <v>0</v>
      </c>
      <c r="J218" s="200"/>
      <c r="K218" s="202" t="s">
        <v>10</v>
      </c>
      <c r="L218" s="203"/>
      <c r="M218" s="23"/>
      <c r="N218" s="23"/>
      <c r="O218" s="23">
        <f t="shared" si="23"/>
        <v>0</v>
      </c>
      <c r="P218" s="200"/>
      <c r="Q218" s="1"/>
      <c r="R218" s="1"/>
      <c r="S218" s="1"/>
      <c r="T218" s="1"/>
      <c r="U218" s="1"/>
      <c r="V218" s="1"/>
      <c r="W218" s="1"/>
      <c r="X218" s="1"/>
      <c r="Y218" s="1"/>
      <c r="Z218" s="1"/>
      <c r="AA218" s="1"/>
      <c r="AB218" s="1"/>
      <c r="AC218" s="1"/>
      <c r="AD218" s="1"/>
      <c r="AE218" s="1"/>
      <c r="AF218" s="1"/>
      <c r="AG218" s="1"/>
      <c r="AH218" s="1"/>
      <c r="AI218" s="1"/>
      <c r="AJ218" s="1"/>
      <c r="AK218" s="1"/>
      <c r="AL218" s="1"/>
      <c r="AM218" s="1"/>
    </row>
    <row r="219" spans="1:39" x14ac:dyDescent="0.25">
      <c r="A219" s="1"/>
      <c r="B219" s="200"/>
      <c r="C219" s="362" t="s">
        <v>11</v>
      </c>
      <c r="D219" s="363"/>
      <c r="E219" s="2">
        <v>0</v>
      </c>
      <c r="F219" s="2">
        <v>0</v>
      </c>
      <c r="G219" s="2">
        <v>0</v>
      </c>
      <c r="H219" s="2">
        <v>0</v>
      </c>
      <c r="I219" s="23">
        <f t="shared" si="22"/>
        <v>0</v>
      </c>
      <c r="J219" s="200"/>
      <c r="K219" s="202" t="s">
        <v>11</v>
      </c>
      <c r="L219" s="203"/>
      <c r="M219" s="23"/>
      <c r="N219" s="23"/>
      <c r="O219" s="23">
        <f t="shared" si="23"/>
        <v>0</v>
      </c>
      <c r="P219" s="200"/>
      <c r="Q219" s="1"/>
      <c r="R219" s="1"/>
      <c r="S219" s="1"/>
      <c r="T219" s="1"/>
      <c r="U219" s="1"/>
      <c r="V219" s="1"/>
      <c r="W219" s="1"/>
      <c r="X219" s="1"/>
      <c r="Y219" s="1"/>
      <c r="Z219" s="1"/>
      <c r="AA219" s="1"/>
      <c r="AB219" s="1"/>
      <c r="AC219" s="1"/>
      <c r="AD219" s="1"/>
      <c r="AE219" s="1"/>
      <c r="AF219" s="1"/>
      <c r="AG219" s="1"/>
      <c r="AH219" s="1"/>
      <c r="AI219" s="1"/>
      <c r="AJ219" s="1"/>
      <c r="AK219" s="1"/>
      <c r="AL219" s="1"/>
      <c r="AM219" s="1"/>
    </row>
    <row r="220" spans="1:39" x14ac:dyDescent="0.25">
      <c r="A220" s="1"/>
      <c r="B220" s="200"/>
      <c r="C220" s="362" t="s">
        <v>12</v>
      </c>
      <c r="D220" s="363"/>
      <c r="E220" s="2">
        <v>0</v>
      </c>
      <c r="F220" s="2">
        <v>0</v>
      </c>
      <c r="G220" s="2">
        <v>0</v>
      </c>
      <c r="H220" s="2">
        <v>0</v>
      </c>
      <c r="I220" s="23">
        <f t="shared" si="22"/>
        <v>0</v>
      </c>
      <c r="J220" s="200"/>
      <c r="K220" s="202" t="s">
        <v>12</v>
      </c>
      <c r="L220" s="203"/>
      <c r="M220" s="23"/>
      <c r="N220" s="23"/>
      <c r="O220" s="23">
        <f t="shared" si="23"/>
        <v>0</v>
      </c>
      <c r="P220" s="200"/>
      <c r="Q220" s="1"/>
      <c r="R220" s="1"/>
      <c r="S220" s="1"/>
      <c r="T220" s="1"/>
      <c r="U220" s="1"/>
      <c r="V220" s="1"/>
      <c r="W220" s="1"/>
      <c r="X220" s="1"/>
      <c r="Y220" s="1"/>
      <c r="Z220" s="1"/>
      <c r="AA220" s="1"/>
      <c r="AB220" s="1"/>
      <c r="AC220" s="1"/>
      <c r="AD220" s="1"/>
      <c r="AE220" s="1"/>
      <c r="AF220" s="1"/>
      <c r="AG220" s="1"/>
      <c r="AH220" s="1"/>
      <c r="AI220" s="1"/>
      <c r="AJ220" s="1"/>
      <c r="AK220" s="1"/>
      <c r="AL220" s="1"/>
      <c r="AM220" s="1"/>
    </row>
    <row r="221" spans="1:39" x14ac:dyDescent="0.25">
      <c r="A221" s="1"/>
      <c r="B221" s="200"/>
      <c r="C221" s="362" t="s">
        <v>31</v>
      </c>
      <c r="D221" s="363"/>
      <c r="E221" s="2">
        <v>0</v>
      </c>
      <c r="F221" s="2">
        <v>0</v>
      </c>
      <c r="G221" s="2">
        <v>0</v>
      </c>
      <c r="H221" s="2">
        <v>0</v>
      </c>
      <c r="I221" s="23">
        <f t="shared" si="22"/>
        <v>0</v>
      </c>
      <c r="J221" s="200"/>
      <c r="K221" s="202" t="s">
        <v>31</v>
      </c>
      <c r="L221" s="203"/>
      <c r="M221" s="23"/>
      <c r="N221" s="23"/>
      <c r="O221" s="23">
        <f t="shared" si="23"/>
        <v>0</v>
      </c>
      <c r="P221" s="200"/>
      <c r="Q221" s="1"/>
      <c r="R221" s="1"/>
      <c r="S221" s="1"/>
      <c r="T221" s="1"/>
      <c r="U221" s="1"/>
      <c r="V221" s="1"/>
      <c r="W221" s="1"/>
      <c r="X221" s="1"/>
      <c r="Y221" s="1"/>
      <c r="Z221" s="1"/>
      <c r="AA221" s="1"/>
      <c r="AB221" s="1"/>
      <c r="AC221" s="1"/>
      <c r="AD221" s="1"/>
      <c r="AE221" s="1"/>
      <c r="AF221" s="1"/>
      <c r="AG221" s="1"/>
      <c r="AH221" s="1"/>
      <c r="AI221" s="1"/>
      <c r="AJ221" s="1"/>
      <c r="AK221" s="1"/>
      <c r="AL221" s="1"/>
      <c r="AM221" s="1"/>
    </row>
    <row r="222" spans="1:39" x14ac:dyDescent="0.25">
      <c r="A222" s="1"/>
      <c r="B222" s="200"/>
      <c r="C222" s="362" t="s">
        <v>13</v>
      </c>
      <c r="D222" s="363"/>
      <c r="E222" s="2">
        <v>0</v>
      </c>
      <c r="F222" s="2">
        <v>0</v>
      </c>
      <c r="G222" s="2">
        <v>0</v>
      </c>
      <c r="H222" s="2">
        <v>0</v>
      </c>
      <c r="I222" s="23">
        <f t="shared" si="22"/>
        <v>0</v>
      </c>
      <c r="J222" s="200"/>
      <c r="K222" s="362" t="s">
        <v>13</v>
      </c>
      <c r="L222" s="363"/>
      <c r="M222" s="23"/>
      <c r="N222" s="23"/>
      <c r="O222" s="23">
        <f t="shared" si="23"/>
        <v>0</v>
      </c>
      <c r="P222" s="200"/>
      <c r="Q222" s="1"/>
      <c r="R222" s="1"/>
      <c r="S222" s="1"/>
      <c r="T222" s="1"/>
      <c r="U222" s="1"/>
      <c r="V222" s="1"/>
      <c r="W222" s="1"/>
      <c r="X222" s="1"/>
      <c r="Y222" s="1"/>
      <c r="Z222" s="1"/>
      <c r="AA222" s="1"/>
      <c r="AB222" s="1"/>
      <c r="AC222" s="1"/>
      <c r="AD222" s="1"/>
      <c r="AE222" s="1"/>
      <c r="AF222" s="1"/>
      <c r="AG222" s="1"/>
      <c r="AH222" s="1"/>
      <c r="AI222" s="1"/>
      <c r="AJ222" s="1"/>
      <c r="AK222" s="1"/>
      <c r="AL222" s="1"/>
      <c r="AM222" s="1"/>
    </row>
    <row r="223" spans="1:39" x14ac:dyDescent="0.25">
      <c r="A223" s="1"/>
      <c r="B223" s="200"/>
      <c r="C223" s="364" t="str">
        <f>+'2-FSN Entry and Summary'!$U$15</f>
        <v>My 1</v>
      </c>
      <c r="D223" s="364"/>
      <c r="E223" s="2">
        <v>0</v>
      </c>
      <c r="F223" s="2">
        <v>0</v>
      </c>
      <c r="G223" s="2">
        <v>0</v>
      </c>
      <c r="H223" s="2">
        <v>0</v>
      </c>
      <c r="I223" s="23">
        <f t="shared" si="22"/>
        <v>0</v>
      </c>
      <c r="J223" s="200"/>
      <c r="K223" s="362" t="str">
        <f>IF(C223=0," ",C223)</f>
        <v>My 1</v>
      </c>
      <c r="L223" s="363"/>
      <c r="M223" s="23"/>
      <c r="N223" s="23"/>
      <c r="O223" s="23">
        <f t="shared" si="23"/>
        <v>0</v>
      </c>
      <c r="P223" s="200"/>
      <c r="Q223" s="1"/>
      <c r="R223" s="1"/>
      <c r="S223" s="1"/>
      <c r="T223" s="1"/>
      <c r="U223" s="1"/>
      <c r="V223" s="1"/>
      <c r="W223" s="1"/>
      <c r="X223" s="1"/>
      <c r="Y223" s="1"/>
      <c r="Z223" s="1"/>
      <c r="AA223" s="1"/>
      <c r="AB223" s="1"/>
      <c r="AC223" s="1"/>
      <c r="AD223" s="1"/>
      <c r="AE223" s="1"/>
      <c r="AF223" s="1"/>
      <c r="AG223" s="1"/>
      <c r="AH223" s="1"/>
      <c r="AI223" s="1"/>
      <c r="AJ223" s="1"/>
      <c r="AK223" s="1"/>
      <c r="AL223" s="1"/>
      <c r="AM223" s="1"/>
    </row>
    <row r="224" spans="1:39" x14ac:dyDescent="0.25">
      <c r="A224" s="1"/>
      <c r="B224" s="200"/>
      <c r="C224" s="364" t="str">
        <f>+'2-FSN Entry and Summary'!$V$15</f>
        <v>My 2</v>
      </c>
      <c r="D224" s="364"/>
      <c r="E224" s="2">
        <v>0</v>
      </c>
      <c r="F224" s="2">
        <v>0</v>
      </c>
      <c r="G224" s="2">
        <v>0</v>
      </c>
      <c r="H224" s="2">
        <v>0</v>
      </c>
      <c r="I224" s="23">
        <f t="shared" si="22"/>
        <v>0</v>
      </c>
      <c r="J224" s="200"/>
      <c r="K224" s="362" t="str">
        <f>IF(C224=0," ",C224)</f>
        <v>My 2</v>
      </c>
      <c r="L224" s="363"/>
      <c r="M224" s="23"/>
      <c r="N224" s="23"/>
      <c r="O224" s="23">
        <f t="shared" si="23"/>
        <v>0</v>
      </c>
      <c r="P224" s="200"/>
      <c r="Q224" s="1"/>
      <c r="R224" s="1"/>
      <c r="S224" s="1"/>
      <c r="T224" s="1"/>
      <c r="U224" s="1"/>
      <c r="V224" s="1"/>
      <c r="W224" s="1"/>
      <c r="X224" s="1"/>
      <c r="Y224" s="1"/>
      <c r="Z224" s="1"/>
      <c r="AA224" s="1"/>
      <c r="AB224" s="1"/>
      <c r="AC224" s="1"/>
      <c r="AD224" s="1"/>
      <c r="AE224" s="1"/>
      <c r="AF224" s="1"/>
      <c r="AG224" s="1"/>
      <c r="AH224" s="1"/>
      <c r="AI224" s="1"/>
      <c r="AJ224" s="1"/>
      <c r="AK224" s="1"/>
      <c r="AL224" s="1"/>
      <c r="AM224" s="1"/>
    </row>
    <row r="225" spans="1:39" x14ac:dyDescent="0.25">
      <c r="A225" s="1"/>
      <c r="B225" s="200"/>
      <c r="C225" s="362" t="s">
        <v>7</v>
      </c>
      <c r="D225" s="363"/>
      <c r="E225" s="2">
        <v>0</v>
      </c>
      <c r="F225" s="2">
        <v>0</v>
      </c>
      <c r="G225" s="2">
        <v>0</v>
      </c>
      <c r="H225" s="2">
        <v>0</v>
      </c>
      <c r="I225" s="23">
        <f>AVERAGE(E225:H225)</f>
        <v>0</v>
      </c>
      <c r="J225" s="200"/>
      <c r="K225" s="205" t="s">
        <v>21</v>
      </c>
      <c r="L225" s="206"/>
      <c r="M225" s="23">
        <f>+E212-M214</f>
        <v>0</v>
      </c>
      <c r="N225" s="23">
        <f>+E212-N214</f>
        <v>0</v>
      </c>
      <c r="O225" s="23">
        <v>0</v>
      </c>
      <c r="P225" s="200"/>
      <c r="Q225" s="1"/>
      <c r="R225" s="1"/>
      <c r="S225" s="1"/>
      <c r="T225" s="1"/>
      <c r="U225" s="1"/>
      <c r="V225" s="1"/>
      <c r="W225" s="1"/>
      <c r="X225" s="1"/>
      <c r="Y225" s="1"/>
      <c r="Z225" s="1"/>
      <c r="AA225" s="1"/>
      <c r="AB225" s="1"/>
      <c r="AC225" s="1"/>
      <c r="AD225" s="1"/>
      <c r="AE225" s="1"/>
      <c r="AF225" s="1"/>
      <c r="AG225" s="1"/>
      <c r="AH225" s="1"/>
      <c r="AI225" s="1"/>
      <c r="AJ225" s="1"/>
      <c r="AK225" s="1"/>
      <c r="AL225" s="1"/>
      <c r="AM225" s="1"/>
    </row>
    <row r="226" spans="1:39" x14ac:dyDescent="0.25">
      <c r="A226" s="1"/>
      <c r="B226" s="200"/>
      <c r="C226" s="22" t="s">
        <v>16</v>
      </c>
      <c r="D226" s="22"/>
      <c r="E226" s="25">
        <f>SUM(E215:E225)</f>
        <v>0</v>
      </c>
      <c r="F226" s="25">
        <f>SUM(F215:F225)</f>
        <v>0</v>
      </c>
      <c r="G226" s="25">
        <f>SUM(G215:G225)</f>
        <v>0</v>
      </c>
      <c r="H226" s="25">
        <f>SUM(H215:H225)</f>
        <v>0</v>
      </c>
      <c r="I226" s="24">
        <f>IF(SUM(I215:I225)=0,0.00000000001,SUM(I215:I225))</f>
        <v>9.9999999999999994E-12</v>
      </c>
      <c r="J226" s="200"/>
      <c r="K226" s="365" t="s">
        <v>23</v>
      </c>
      <c r="L226" s="365"/>
      <c r="M226" s="24">
        <f>SUM(M214:M225)</f>
        <v>0</v>
      </c>
      <c r="N226" s="24">
        <f>SUM(N214:N225)</f>
        <v>0</v>
      </c>
      <c r="O226" s="24">
        <f>SUM(O214:O225)</f>
        <v>0</v>
      </c>
      <c r="P226" s="200"/>
      <c r="Q226" s="1"/>
      <c r="R226" s="1"/>
      <c r="S226" s="1"/>
      <c r="T226" s="1"/>
      <c r="U226" s="1"/>
      <c r="V226" s="1"/>
      <c r="W226" s="1"/>
      <c r="X226" s="1"/>
      <c r="Y226" s="1"/>
      <c r="Z226" s="1"/>
      <c r="AA226" s="1"/>
      <c r="AB226" s="1"/>
      <c r="AC226" s="1"/>
      <c r="AD226" s="1"/>
      <c r="AE226" s="1"/>
      <c r="AF226" s="1"/>
      <c r="AG226" s="1"/>
      <c r="AH226" s="1"/>
      <c r="AI226" s="1"/>
      <c r="AJ226" s="1"/>
      <c r="AK226" s="1"/>
      <c r="AL226" s="1"/>
      <c r="AM226" s="1"/>
    </row>
    <row r="227" spans="1:39" x14ac:dyDescent="0.25">
      <c r="A227" s="1"/>
      <c r="B227" s="366" t="str">
        <f>IF('2-FSN Entry and Summary'!B28&gt;0,"*Continue to next FSN*","*No further FSN available*")</f>
        <v>*No further FSN available*</v>
      </c>
      <c r="C227" s="366"/>
      <c r="D227" s="366"/>
      <c r="E227" s="366"/>
      <c r="F227" s="366"/>
      <c r="G227" s="366"/>
      <c r="H227" s="366"/>
      <c r="I227" s="366"/>
      <c r="J227" s="366"/>
      <c r="K227" s="366"/>
      <c r="L227" s="366"/>
      <c r="M227" s="366"/>
      <c r="N227" s="366"/>
      <c r="O227" s="366"/>
      <c r="P227" s="366"/>
      <c r="Q227" s="1"/>
      <c r="R227" s="1"/>
      <c r="S227" s="1"/>
      <c r="T227" s="1"/>
      <c r="U227" s="1"/>
      <c r="V227" s="1"/>
      <c r="W227" s="1"/>
      <c r="X227" s="1"/>
      <c r="Y227" s="1"/>
      <c r="Z227" s="1"/>
      <c r="AA227" s="1"/>
      <c r="AB227" s="1"/>
      <c r="AC227" s="1"/>
      <c r="AD227" s="1"/>
      <c r="AE227" s="1"/>
      <c r="AF227" s="1"/>
      <c r="AG227" s="1"/>
      <c r="AH227" s="1"/>
      <c r="AI227" s="1"/>
      <c r="AJ227" s="1"/>
      <c r="AK227" s="1"/>
      <c r="AL227" s="1"/>
      <c r="AM227" s="1"/>
    </row>
    <row r="228" spans="1:39" x14ac:dyDescent="0.25">
      <c r="A228" s="1"/>
      <c r="B228" s="366"/>
      <c r="C228" s="366"/>
      <c r="D228" s="366"/>
      <c r="E228" s="366"/>
      <c r="F228" s="366"/>
      <c r="G228" s="366"/>
      <c r="H228" s="366"/>
      <c r="I228" s="366"/>
      <c r="J228" s="366"/>
      <c r="K228" s="366"/>
      <c r="L228" s="366"/>
      <c r="M228" s="366"/>
      <c r="N228" s="366"/>
      <c r="O228" s="366"/>
      <c r="P228" s="366"/>
      <c r="Q228" s="1"/>
      <c r="R228" s="1"/>
      <c r="S228" s="1"/>
      <c r="T228" s="1"/>
      <c r="U228" s="1"/>
      <c r="V228" s="1"/>
      <c r="W228" s="1"/>
      <c r="X228" s="1"/>
      <c r="Y228" s="1"/>
      <c r="Z228" s="1"/>
      <c r="AA228" s="1"/>
      <c r="AB228" s="1"/>
      <c r="AC228" s="1"/>
      <c r="AD228" s="1"/>
      <c r="AE228" s="1"/>
      <c r="AF228" s="1"/>
      <c r="AG228" s="1"/>
      <c r="AH228" s="1"/>
      <c r="AI228" s="1"/>
      <c r="AJ228" s="1"/>
      <c r="AK228" s="1"/>
      <c r="AL228" s="1"/>
      <c r="AM228" s="1"/>
    </row>
    <row r="229" spans="1:39" x14ac:dyDescent="0.25">
      <c r="A229" s="1"/>
      <c r="B229" s="200"/>
      <c r="C229" s="13" t="s">
        <v>1</v>
      </c>
      <c r="D229" s="14"/>
      <c r="E229" s="33">
        <f>+'2-FSN Entry and Summary'!B28</f>
        <v>0</v>
      </c>
      <c r="F229" s="14"/>
      <c r="G229" s="14" t="s">
        <v>15</v>
      </c>
      <c r="H229" s="31">
        <f>+'2-FSN Entry and Summary'!D28</f>
        <v>0</v>
      </c>
      <c r="I229" s="17" t="s">
        <v>3</v>
      </c>
      <c r="J229" s="200"/>
      <c r="K229" s="367" t="s">
        <v>17</v>
      </c>
      <c r="L229" s="368"/>
      <c r="M229" s="368"/>
      <c r="N229" s="368"/>
      <c r="O229" s="369"/>
      <c r="P229" s="200"/>
      <c r="Q229" s="1"/>
      <c r="R229" s="1"/>
      <c r="S229" s="1"/>
      <c r="T229" s="1"/>
      <c r="U229" s="1"/>
      <c r="V229" s="1"/>
      <c r="W229" s="1"/>
      <c r="X229" s="1"/>
      <c r="Y229" s="1"/>
      <c r="Z229" s="1"/>
      <c r="AA229" s="1"/>
      <c r="AB229" s="1"/>
      <c r="AC229" s="1"/>
      <c r="AD229" s="1"/>
      <c r="AE229" s="1"/>
      <c r="AF229" s="1"/>
      <c r="AG229" s="1"/>
      <c r="AH229" s="1"/>
      <c r="AI229" s="1"/>
      <c r="AJ229" s="1"/>
      <c r="AK229" s="1"/>
      <c r="AL229" s="1"/>
      <c r="AM229" s="1"/>
    </row>
    <row r="230" spans="1:39" x14ac:dyDescent="0.25">
      <c r="A230" s="1"/>
      <c r="B230" s="200"/>
      <c r="C230" s="15" t="s">
        <v>2</v>
      </c>
      <c r="D230" s="16"/>
      <c r="E230" s="31">
        <f>+'2-FSN Entry and Summary'!C28</f>
        <v>0</v>
      </c>
      <c r="F230" s="16" t="s">
        <v>3</v>
      </c>
      <c r="G230" s="16"/>
      <c r="H230" s="16"/>
      <c r="I230" s="18"/>
      <c r="J230" s="200"/>
      <c r="K230" s="22" t="s">
        <v>22</v>
      </c>
      <c r="L230" s="22">
        <f>+E229</f>
        <v>0</v>
      </c>
      <c r="M230" s="367" t="s">
        <v>20</v>
      </c>
      <c r="N230" s="368"/>
      <c r="O230" s="369"/>
      <c r="P230" s="200"/>
      <c r="Q230" s="1"/>
      <c r="R230" s="1"/>
      <c r="S230" s="1"/>
      <c r="T230" s="1"/>
      <c r="U230" s="1"/>
      <c r="V230" s="1"/>
      <c r="W230" s="1"/>
      <c r="X230" s="1"/>
      <c r="Y230" s="1"/>
      <c r="Z230" s="1"/>
      <c r="AA230" s="1"/>
      <c r="AB230" s="1"/>
      <c r="AC230" s="1"/>
      <c r="AD230" s="1"/>
      <c r="AE230" s="1"/>
      <c r="AF230" s="1"/>
      <c r="AG230" s="1"/>
      <c r="AH230" s="1"/>
      <c r="AI230" s="1"/>
      <c r="AJ230" s="1"/>
      <c r="AK230" s="1"/>
      <c r="AL230" s="1"/>
      <c r="AM230" s="1"/>
    </row>
    <row r="231" spans="1:39" x14ac:dyDescent="0.25">
      <c r="A231" s="1"/>
      <c r="B231" s="200"/>
      <c r="C231" s="367" t="s">
        <v>4</v>
      </c>
      <c r="D231" s="368"/>
      <c r="E231" s="368"/>
      <c r="F231" s="368"/>
      <c r="G231" s="368"/>
      <c r="H231" s="368"/>
      <c r="I231" s="369"/>
      <c r="J231" s="200"/>
      <c r="K231" s="370" t="s">
        <v>18</v>
      </c>
      <c r="L231" s="371"/>
      <c r="M231" s="26" t="s">
        <v>28</v>
      </c>
      <c r="N231" s="26" t="s">
        <v>29</v>
      </c>
      <c r="O231" s="26">
        <v>2</v>
      </c>
      <c r="P231" s="200"/>
      <c r="Q231" s="1"/>
      <c r="R231" s="1"/>
      <c r="S231" s="1"/>
      <c r="T231" s="1"/>
      <c r="U231" s="1"/>
      <c r="V231" s="1"/>
      <c r="W231" s="1"/>
      <c r="X231" s="1"/>
      <c r="Y231" s="1"/>
      <c r="Z231" s="1"/>
      <c r="AA231" s="1"/>
      <c r="AB231" s="1"/>
      <c r="AC231" s="1"/>
      <c r="AD231" s="1"/>
      <c r="AE231" s="1"/>
      <c r="AF231" s="1"/>
      <c r="AG231" s="1"/>
      <c r="AH231" s="1"/>
      <c r="AI231" s="1"/>
      <c r="AJ231" s="1"/>
      <c r="AK231" s="1"/>
      <c r="AL231" s="1"/>
      <c r="AM231" s="1"/>
    </row>
    <row r="232" spans="1:39" x14ac:dyDescent="0.25">
      <c r="A232" s="1"/>
      <c r="B232" s="200"/>
      <c r="C232" s="19" t="s">
        <v>6</v>
      </c>
      <c r="D232" s="19"/>
      <c r="E232" s="19">
        <v>2009</v>
      </c>
      <c r="F232" s="19">
        <v>2010</v>
      </c>
      <c r="G232" s="19">
        <v>2011</v>
      </c>
      <c r="H232" s="19">
        <v>2012</v>
      </c>
      <c r="I232" s="20" t="s">
        <v>5</v>
      </c>
      <c r="J232" s="200"/>
      <c r="K232" s="204" t="s">
        <v>19</v>
      </c>
      <c r="L232" s="204"/>
      <c r="M232" s="23">
        <f>+E230*0.8</f>
        <v>0</v>
      </c>
      <c r="N232" s="23">
        <f>MIN(I243,E230)</f>
        <v>0</v>
      </c>
      <c r="O232" s="23">
        <f>+I243/I244*E230</f>
        <v>0</v>
      </c>
      <c r="P232" s="200"/>
      <c r="Q232" s="1"/>
      <c r="R232" s="1"/>
      <c r="S232" s="1"/>
      <c r="T232" s="1"/>
      <c r="U232" s="1"/>
      <c r="V232" s="1"/>
      <c r="W232" s="1"/>
      <c r="X232" s="1"/>
      <c r="Y232" s="1"/>
      <c r="Z232" s="1"/>
      <c r="AA232" s="1"/>
      <c r="AB232" s="1"/>
      <c r="AC232" s="1"/>
      <c r="AD232" s="1"/>
      <c r="AE232" s="1"/>
      <c r="AF232" s="1"/>
      <c r="AG232" s="1"/>
      <c r="AH232" s="1"/>
      <c r="AI232" s="1"/>
      <c r="AJ232" s="1"/>
      <c r="AK232" s="1"/>
      <c r="AL232" s="1"/>
      <c r="AM232" s="1"/>
    </row>
    <row r="233" spans="1:39" x14ac:dyDescent="0.25">
      <c r="A233" s="1"/>
      <c r="B233" s="200"/>
      <c r="C233" s="372" t="s">
        <v>9</v>
      </c>
      <c r="D233" s="372"/>
      <c r="E233" s="2">
        <v>0</v>
      </c>
      <c r="F233" s="2">
        <v>0</v>
      </c>
      <c r="G233" s="2">
        <v>0</v>
      </c>
      <c r="H233" s="2">
        <v>0</v>
      </c>
      <c r="I233" s="23">
        <f>AVERAGE(E233:H233)</f>
        <v>0</v>
      </c>
      <c r="J233" s="200"/>
      <c r="K233" s="362" t="s">
        <v>9</v>
      </c>
      <c r="L233" s="363"/>
      <c r="M233" s="23"/>
      <c r="N233" s="23"/>
      <c r="O233" s="23">
        <f>+I233/$I$244*$E$230</f>
        <v>0</v>
      </c>
      <c r="P233" s="200"/>
      <c r="Q233" s="1"/>
      <c r="R233" s="1"/>
      <c r="S233" s="1"/>
      <c r="T233" s="1"/>
      <c r="U233" s="1"/>
      <c r="V233" s="1"/>
      <c r="W233" s="1"/>
      <c r="X233" s="1"/>
      <c r="Y233" s="1"/>
      <c r="Z233" s="1"/>
      <c r="AA233" s="1"/>
      <c r="AB233" s="1"/>
      <c r="AC233" s="1"/>
      <c r="AD233" s="1"/>
      <c r="AE233" s="1"/>
      <c r="AF233" s="1"/>
      <c r="AG233" s="1"/>
      <c r="AH233" s="1"/>
      <c r="AI233" s="1"/>
      <c r="AJ233" s="1"/>
      <c r="AK233" s="1"/>
      <c r="AL233" s="1"/>
      <c r="AM233" s="1"/>
    </row>
    <row r="234" spans="1:39" x14ac:dyDescent="0.25">
      <c r="A234" s="1"/>
      <c r="B234" s="200"/>
      <c r="C234" s="362" t="s">
        <v>8</v>
      </c>
      <c r="D234" s="363"/>
      <c r="E234" s="2">
        <v>0</v>
      </c>
      <c r="F234" s="2">
        <v>0</v>
      </c>
      <c r="G234" s="2">
        <v>0</v>
      </c>
      <c r="H234" s="2">
        <v>0</v>
      </c>
      <c r="I234" s="23">
        <f t="shared" ref="I234:I242" si="24">AVERAGE(E234:H234)</f>
        <v>0</v>
      </c>
      <c r="J234" s="200"/>
      <c r="K234" s="202" t="s">
        <v>8</v>
      </c>
      <c r="L234" s="203"/>
      <c r="M234" s="23"/>
      <c r="N234" s="23"/>
      <c r="O234" s="23">
        <f t="shared" ref="O234:O242" si="25">+I234/$I$244*$E$230</f>
        <v>0</v>
      </c>
      <c r="P234" s="200"/>
      <c r="Q234" s="1"/>
      <c r="R234" s="1"/>
      <c r="S234" s="1"/>
      <c r="T234" s="1"/>
      <c r="U234" s="1"/>
      <c r="V234" s="1"/>
      <c r="W234" s="1"/>
      <c r="X234" s="1"/>
      <c r="Y234" s="1"/>
      <c r="Z234" s="1"/>
      <c r="AA234" s="1"/>
      <c r="AB234" s="1"/>
      <c r="AC234" s="1"/>
      <c r="AD234" s="1"/>
      <c r="AE234" s="1"/>
      <c r="AF234" s="1"/>
      <c r="AG234" s="1"/>
      <c r="AH234" s="1"/>
      <c r="AI234" s="1"/>
      <c r="AJ234" s="1"/>
      <c r="AK234" s="1"/>
      <c r="AL234" s="1"/>
      <c r="AM234" s="1"/>
    </row>
    <row r="235" spans="1:39" x14ac:dyDescent="0.25">
      <c r="A235" s="1"/>
      <c r="B235" s="200"/>
      <c r="C235" s="204" t="s">
        <v>14</v>
      </c>
      <c r="D235" s="204"/>
      <c r="E235" s="2">
        <v>0</v>
      </c>
      <c r="F235" s="2">
        <v>0</v>
      </c>
      <c r="G235" s="2">
        <v>0</v>
      </c>
      <c r="H235" s="2">
        <v>0</v>
      </c>
      <c r="I235" s="23">
        <f t="shared" si="24"/>
        <v>0</v>
      </c>
      <c r="J235" s="200"/>
      <c r="K235" s="204" t="s">
        <v>14</v>
      </c>
      <c r="L235" s="204"/>
      <c r="M235" s="23"/>
      <c r="N235" s="23"/>
      <c r="O235" s="23">
        <f t="shared" si="25"/>
        <v>0</v>
      </c>
      <c r="P235" s="200"/>
      <c r="Q235" s="1"/>
      <c r="R235" s="1"/>
      <c r="S235" s="1"/>
      <c r="T235" s="1"/>
      <c r="U235" s="1"/>
      <c r="V235" s="1"/>
      <c r="W235" s="1"/>
      <c r="X235" s="1"/>
      <c r="Y235" s="1"/>
      <c r="Z235" s="1"/>
      <c r="AA235" s="1"/>
      <c r="AB235" s="1"/>
      <c r="AC235" s="1"/>
      <c r="AD235" s="1"/>
      <c r="AE235" s="1"/>
      <c r="AF235" s="1"/>
      <c r="AG235" s="1"/>
      <c r="AH235" s="1"/>
      <c r="AI235" s="1"/>
      <c r="AJ235" s="1"/>
      <c r="AK235" s="1"/>
      <c r="AL235" s="1"/>
      <c r="AM235" s="1"/>
    </row>
    <row r="236" spans="1:39" x14ac:dyDescent="0.25">
      <c r="A236" s="1"/>
      <c r="B236" s="200"/>
      <c r="C236" s="362" t="s">
        <v>10</v>
      </c>
      <c r="D236" s="363"/>
      <c r="E236" s="2">
        <v>0</v>
      </c>
      <c r="F236" s="2">
        <v>0</v>
      </c>
      <c r="G236" s="2">
        <v>0</v>
      </c>
      <c r="H236" s="2">
        <v>0</v>
      </c>
      <c r="I236" s="23">
        <f t="shared" si="24"/>
        <v>0</v>
      </c>
      <c r="J236" s="200"/>
      <c r="K236" s="202" t="s">
        <v>10</v>
      </c>
      <c r="L236" s="203"/>
      <c r="M236" s="23"/>
      <c r="N236" s="23"/>
      <c r="O236" s="23">
        <f t="shared" si="25"/>
        <v>0</v>
      </c>
      <c r="P236" s="200"/>
      <c r="Q236" s="1"/>
      <c r="R236" s="1"/>
      <c r="S236" s="1"/>
      <c r="T236" s="1"/>
      <c r="U236" s="1"/>
      <c r="V236" s="1"/>
      <c r="W236" s="1"/>
      <c r="X236" s="1"/>
      <c r="Y236" s="1"/>
      <c r="Z236" s="1"/>
      <c r="AA236" s="1"/>
      <c r="AB236" s="1"/>
      <c r="AC236" s="1"/>
      <c r="AD236" s="1"/>
      <c r="AE236" s="1"/>
      <c r="AF236" s="1"/>
      <c r="AG236" s="1"/>
      <c r="AH236" s="1"/>
      <c r="AI236" s="1"/>
      <c r="AJ236" s="1"/>
      <c r="AK236" s="1"/>
      <c r="AL236" s="1"/>
      <c r="AM236" s="1"/>
    </row>
    <row r="237" spans="1:39" x14ac:dyDescent="0.25">
      <c r="A237" s="1"/>
      <c r="B237" s="200"/>
      <c r="C237" s="362" t="s">
        <v>11</v>
      </c>
      <c r="D237" s="363"/>
      <c r="E237" s="2">
        <v>0</v>
      </c>
      <c r="F237" s="2">
        <v>0</v>
      </c>
      <c r="G237" s="2">
        <v>0</v>
      </c>
      <c r="H237" s="2">
        <v>0</v>
      </c>
      <c r="I237" s="23">
        <f t="shared" si="24"/>
        <v>0</v>
      </c>
      <c r="J237" s="200"/>
      <c r="K237" s="202" t="s">
        <v>11</v>
      </c>
      <c r="L237" s="203"/>
      <c r="M237" s="23"/>
      <c r="N237" s="23"/>
      <c r="O237" s="23">
        <f t="shared" si="25"/>
        <v>0</v>
      </c>
      <c r="P237" s="200"/>
      <c r="Q237" s="1"/>
      <c r="R237" s="1"/>
      <c r="S237" s="1"/>
      <c r="T237" s="1"/>
      <c r="U237" s="1"/>
      <c r="V237" s="1"/>
      <c r="W237" s="1"/>
      <c r="X237" s="1"/>
      <c r="Y237" s="1"/>
      <c r="Z237" s="1"/>
      <c r="AA237" s="1"/>
      <c r="AB237" s="1"/>
      <c r="AC237" s="1"/>
      <c r="AD237" s="1"/>
      <c r="AE237" s="1"/>
      <c r="AF237" s="1"/>
      <c r="AG237" s="1"/>
      <c r="AH237" s="1"/>
      <c r="AI237" s="1"/>
      <c r="AJ237" s="1"/>
      <c r="AK237" s="1"/>
      <c r="AL237" s="1"/>
      <c r="AM237" s="1"/>
    </row>
    <row r="238" spans="1:39" x14ac:dyDescent="0.25">
      <c r="A238" s="1"/>
      <c r="B238" s="200"/>
      <c r="C238" s="362" t="s">
        <v>12</v>
      </c>
      <c r="D238" s="363"/>
      <c r="E238" s="2">
        <v>0</v>
      </c>
      <c r="F238" s="2">
        <v>0</v>
      </c>
      <c r="G238" s="2">
        <v>0</v>
      </c>
      <c r="H238" s="2">
        <v>0</v>
      </c>
      <c r="I238" s="23">
        <f t="shared" si="24"/>
        <v>0</v>
      </c>
      <c r="J238" s="200"/>
      <c r="K238" s="202" t="s">
        <v>12</v>
      </c>
      <c r="L238" s="203"/>
      <c r="M238" s="23"/>
      <c r="N238" s="23"/>
      <c r="O238" s="23">
        <f t="shared" si="25"/>
        <v>0</v>
      </c>
      <c r="P238" s="200"/>
      <c r="Q238" s="1"/>
      <c r="R238" s="1"/>
      <c r="S238" s="1"/>
      <c r="T238" s="1"/>
      <c r="U238" s="1"/>
      <c r="V238" s="1"/>
      <c r="W238" s="1"/>
      <c r="X238" s="1"/>
      <c r="Y238" s="1"/>
      <c r="Z238" s="1"/>
      <c r="AA238" s="1"/>
      <c r="AB238" s="1"/>
      <c r="AC238" s="1"/>
      <c r="AD238" s="1"/>
      <c r="AE238" s="1"/>
      <c r="AF238" s="1"/>
      <c r="AG238" s="1"/>
      <c r="AH238" s="1"/>
      <c r="AI238" s="1"/>
      <c r="AJ238" s="1"/>
      <c r="AK238" s="1"/>
      <c r="AL238" s="1"/>
      <c r="AM238" s="1"/>
    </row>
    <row r="239" spans="1:39" x14ac:dyDescent="0.25">
      <c r="A239" s="1"/>
      <c r="B239" s="200"/>
      <c r="C239" s="362" t="s">
        <v>31</v>
      </c>
      <c r="D239" s="363"/>
      <c r="E239" s="2">
        <v>0</v>
      </c>
      <c r="F239" s="2">
        <v>0</v>
      </c>
      <c r="G239" s="2">
        <v>0</v>
      </c>
      <c r="H239" s="2">
        <v>0</v>
      </c>
      <c r="I239" s="23">
        <f t="shared" si="24"/>
        <v>0</v>
      </c>
      <c r="J239" s="200"/>
      <c r="K239" s="202" t="s">
        <v>31</v>
      </c>
      <c r="L239" s="203"/>
      <c r="M239" s="23"/>
      <c r="N239" s="23"/>
      <c r="O239" s="23">
        <f t="shared" si="25"/>
        <v>0</v>
      </c>
      <c r="P239" s="200"/>
      <c r="Q239" s="1"/>
      <c r="R239" s="1"/>
      <c r="S239" s="1"/>
      <c r="T239" s="1"/>
      <c r="U239" s="1"/>
      <c r="V239" s="1"/>
      <c r="W239" s="1"/>
      <c r="X239" s="1"/>
      <c r="Y239" s="1"/>
      <c r="Z239" s="1"/>
      <c r="AA239" s="1"/>
      <c r="AB239" s="1"/>
      <c r="AC239" s="1"/>
      <c r="AD239" s="1"/>
      <c r="AE239" s="1"/>
      <c r="AF239" s="1"/>
      <c r="AG239" s="1"/>
      <c r="AH239" s="1"/>
      <c r="AI239" s="1"/>
      <c r="AJ239" s="1"/>
      <c r="AK239" s="1"/>
      <c r="AL239" s="1"/>
      <c r="AM239" s="1"/>
    </row>
    <row r="240" spans="1:39" x14ac:dyDescent="0.25">
      <c r="A240" s="1"/>
      <c r="B240" s="200"/>
      <c r="C240" s="362" t="s">
        <v>13</v>
      </c>
      <c r="D240" s="363"/>
      <c r="E240" s="2">
        <v>0</v>
      </c>
      <c r="F240" s="2">
        <v>0</v>
      </c>
      <c r="G240" s="2">
        <v>0</v>
      </c>
      <c r="H240" s="2">
        <v>0</v>
      </c>
      <c r="I240" s="23">
        <f t="shared" si="24"/>
        <v>0</v>
      </c>
      <c r="J240" s="200"/>
      <c r="K240" s="362" t="s">
        <v>13</v>
      </c>
      <c r="L240" s="363"/>
      <c r="M240" s="23"/>
      <c r="N240" s="23"/>
      <c r="O240" s="23">
        <f t="shared" si="25"/>
        <v>0</v>
      </c>
      <c r="P240" s="200"/>
      <c r="Q240" s="1"/>
      <c r="R240" s="1"/>
      <c r="S240" s="1"/>
      <c r="T240" s="1"/>
      <c r="U240" s="1"/>
      <c r="V240" s="1"/>
      <c r="W240" s="1"/>
      <c r="X240" s="1"/>
      <c r="Y240" s="1"/>
      <c r="Z240" s="1"/>
      <c r="AA240" s="1"/>
      <c r="AB240" s="1"/>
      <c r="AC240" s="1"/>
      <c r="AD240" s="1"/>
      <c r="AE240" s="1"/>
      <c r="AF240" s="1"/>
      <c r="AG240" s="1"/>
      <c r="AH240" s="1"/>
      <c r="AI240" s="1"/>
      <c r="AJ240" s="1"/>
      <c r="AK240" s="1"/>
      <c r="AL240" s="1"/>
      <c r="AM240" s="1"/>
    </row>
    <row r="241" spans="1:39" x14ac:dyDescent="0.25">
      <c r="A241" s="1"/>
      <c r="B241" s="200"/>
      <c r="C241" s="364" t="str">
        <f>+'2-FSN Entry and Summary'!$U$15</f>
        <v>My 1</v>
      </c>
      <c r="D241" s="364"/>
      <c r="E241" s="2">
        <v>0</v>
      </c>
      <c r="F241" s="2">
        <v>0</v>
      </c>
      <c r="G241" s="2">
        <v>0</v>
      </c>
      <c r="H241" s="2">
        <v>0</v>
      </c>
      <c r="I241" s="23">
        <f t="shared" si="24"/>
        <v>0</v>
      </c>
      <c r="J241" s="200"/>
      <c r="K241" s="362" t="str">
        <f>IF(C241=0," ",C241)</f>
        <v>My 1</v>
      </c>
      <c r="L241" s="363"/>
      <c r="M241" s="23"/>
      <c r="N241" s="23"/>
      <c r="O241" s="23">
        <f t="shared" si="25"/>
        <v>0</v>
      </c>
      <c r="P241" s="200"/>
      <c r="Q241" s="1"/>
      <c r="R241" s="1"/>
      <c r="S241" s="1"/>
      <c r="T241" s="1"/>
      <c r="U241" s="1"/>
      <c r="V241" s="1"/>
      <c r="W241" s="1"/>
      <c r="X241" s="1"/>
      <c r="Y241" s="1"/>
      <c r="Z241" s="1"/>
      <c r="AA241" s="1"/>
      <c r="AB241" s="1"/>
      <c r="AC241" s="1"/>
      <c r="AD241" s="1"/>
      <c r="AE241" s="1"/>
      <c r="AF241" s="1"/>
      <c r="AG241" s="1"/>
      <c r="AH241" s="1"/>
      <c r="AI241" s="1"/>
      <c r="AJ241" s="1"/>
      <c r="AK241" s="1"/>
      <c r="AL241" s="1"/>
      <c r="AM241" s="1"/>
    </row>
    <row r="242" spans="1:39" x14ac:dyDescent="0.25">
      <c r="A242" s="1"/>
      <c r="B242" s="200"/>
      <c r="C242" s="364" t="str">
        <f>+'2-FSN Entry and Summary'!$V$15</f>
        <v>My 2</v>
      </c>
      <c r="D242" s="364"/>
      <c r="E242" s="2">
        <v>0</v>
      </c>
      <c r="F242" s="2">
        <v>0</v>
      </c>
      <c r="G242" s="2">
        <v>0</v>
      </c>
      <c r="H242" s="2">
        <v>0</v>
      </c>
      <c r="I242" s="23">
        <f t="shared" si="24"/>
        <v>0</v>
      </c>
      <c r="J242" s="200"/>
      <c r="K242" s="362" t="str">
        <f>IF(C242=0," ",C242)</f>
        <v>My 2</v>
      </c>
      <c r="L242" s="363"/>
      <c r="M242" s="23"/>
      <c r="N242" s="23"/>
      <c r="O242" s="23">
        <f t="shared" si="25"/>
        <v>0</v>
      </c>
      <c r="P242" s="200"/>
      <c r="Q242" s="1"/>
      <c r="R242" s="1"/>
      <c r="S242" s="1"/>
      <c r="T242" s="1"/>
      <c r="U242" s="1"/>
      <c r="V242" s="1"/>
      <c r="W242" s="1"/>
      <c r="X242" s="1"/>
      <c r="Y242" s="1"/>
      <c r="Z242" s="1"/>
      <c r="AA242" s="1"/>
      <c r="AB242" s="1"/>
      <c r="AC242" s="1"/>
      <c r="AD242" s="1"/>
      <c r="AE242" s="1"/>
      <c r="AF242" s="1"/>
      <c r="AG242" s="1"/>
      <c r="AH242" s="1"/>
      <c r="AI242" s="1"/>
      <c r="AJ242" s="1"/>
      <c r="AK242" s="1"/>
      <c r="AL242" s="1"/>
      <c r="AM242" s="1"/>
    </row>
    <row r="243" spans="1:39" x14ac:dyDescent="0.25">
      <c r="A243" s="1"/>
      <c r="B243" s="200"/>
      <c r="C243" s="362" t="s">
        <v>7</v>
      </c>
      <c r="D243" s="363"/>
      <c r="E243" s="2">
        <v>0</v>
      </c>
      <c r="F243" s="2">
        <v>0</v>
      </c>
      <c r="G243" s="2">
        <v>0</v>
      </c>
      <c r="H243" s="2">
        <v>0</v>
      </c>
      <c r="I243" s="23">
        <f>AVERAGE(E243:H243)</f>
        <v>0</v>
      </c>
      <c r="J243" s="200"/>
      <c r="K243" s="205" t="s">
        <v>21</v>
      </c>
      <c r="L243" s="206"/>
      <c r="M243" s="23">
        <f>+E230-M232</f>
        <v>0</v>
      </c>
      <c r="N243" s="23">
        <f>+E230-N232</f>
        <v>0</v>
      </c>
      <c r="O243" s="23">
        <v>0</v>
      </c>
      <c r="P243" s="200"/>
      <c r="Q243" s="1"/>
      <c r="R243" s="1"/>
      <c r="S243" s="1"/>
      <c r="T243" s="1"/>
      <c r="U243" s="1"/>
      <c r="V243" s="1"/>
      <c r="W243" s="1"/>
      <c r="X243" s="1"/>
      <c r="Y243" s="1"/>
      <c r="Z243" s="1"/>
      <c r="AA243" s="1"/>
      <c r="AB243" s="1"/>
      <c r="AC243" s="1"/>
      <c r="AD243" s="1"/>
      <c r="AE243" s="1"/>
      <c r="AF243" s="1"/>
      <c r="AG243" s="1"/>
      <c r="AH243" s="1"/>
      <c r="AI243" s="1"/>
      <c r="AJ243" s="1"/>
      <c r="AK243" s="1"/>
      <c r="AL243" s="1"/>
      <c r="AM243" s="1"/>
    </row>
    <row r="244" spans="1:39" x14ac:dyDescent="0.25">
      <c r="A244" s="1"/>
      <c r="B244" s="200"/>
      <c r="C244" s="22" t="s">
        <v>16</v>
      </c>
      <c r="D244" s="22"/>
      <c r="E244" s="25">
        <f>SUM(E233:E243)</f>
        <v>0</v>
      </c>
      <c r="F244" s="25">
        <f>SUM(F233:F243)</f>
        <v>0</v>
      </c>
      <c r="G244" s="25">
        <f>SUM(G233:G243)</f>
        <v>0</v>
      </c>
      <c r="H244" s="25">
        <f>SUM(H233:H243)</f>
        <v>0</v>
      </c>
      <c r="I244" s="24">
        <f>IF(SUM(I233:I243)=0,0.00000000001,SUM(I233:I243))</f>
        <v>9.9999999999999994E-12</v>
      </c>
      <c r="J244" s="200"/>
      <c r="K244" s="365" t="s">
        <v>23</v>
      </c>
      <c r="L244" s="365"/>
      <c r="M244" s="24">
        <f>SUM(M232:M243)</f>
        <v>0</v>
      </c>
      <c r="N244" s="24">
        <f>SUM(N232:N243)</f>
        <v>0</v>
      </c>
      <c r="O244" s="24">
        <f>SUM(O232:O243)</f>
        <v>0</v>
      </c>
      <c r="P244" s="200"/>
      <c r="Q244" s="1"/>
      <c r="R244" s="1"/>
      <c r="S244" s="1"/>
      <c r="T244" s="1"/>
      <c r="U244" s="1"/>
      <c r="V244" s="1"/>
      <c r="W244" s="1"/>
      <c r="X244" s="1"/>
      <c r="Y244" s="1"/>
      <c r="Z244" s="1"/>
      <c r="AA244" s="1"/>
      <c r="AB244" s="1"/>
      <c r="AC244" s="1"/>
      <c r="AD244" s="1"/>
      <c r="AE244" s="1"/>
      <c r="AF244" s="1"/>
      <c r="AG244" s="1"/>
      <c r="AH244" s="1"/>
      <c r="AI244" s="1"/>
      <c r="AJ244" s="1"/>
      <c r="AK244" s="1"/>
      <c r="AL244" s="1"/>
      <c r="AM244" s="1"/>
    </row>
    <row r="245" spans="1:39" x14ac:dyDescent="0.25">
      <c r="A245" s="1"/>
      <c r="B245" s="366" t="str">
        <f>IF('2-FSN Entry and Summary'!B29&gt;0,"*Continue to next FSN*","*No further FSN available*")</f>
        <v>*No further FSN available*</v>
      </c>
      <c r="C245" s="366"/>
      <c r="D245" s="366"/>
      <c r="E245" s="366"/>
      <c r="F245" s="366"/>
      <c r="G245" s="366"/>
      <c r="H245" s="366"/>
      <c r="I245" s="366"/>
      <c r="J245" s="366"/>
      <c r="K245" s="366"/>
      <c r="L245" s="366"/>
      <c r="M245" s="366"/>
      <c r="N245" s="366"/>
      <c r="O245" s="366"/>
      <c r="P245" s="366"/>
      <c r="Q245" s="1"/>
      <c r="R245" s="1"/>
      <c r="S245" s="1"/>
      <c r="T245" s="1"/>
      <c r="U245" s="1"/>
      <c r="V245" s="1"/>
      <c r="W245" s="1"/>
      <c r="X245" s="1"/>
      <c r="Y245" s="1"/>
      <c r="Z245" s="1"/>
      <c r="AA245" s="1"/>
      <c r="AB245" s="1"/>
      <c r="AC245" s="1"/>
      <c r="AD245" s="1"/>
      <c r="AE245" s="1"/>
      <c r="AF245" s="1"/>
      <c r="AG245" s="1"/>
      <c r="AH245" s="1"/>
      <c r="AI245" s="1"/>
      <c r="AJ245" s="1"/>
      <c r="AK245" s="1"/>
      <c r="AL245" s="1"/>
      <c r="AM245" s="1"/>
    </row>
    <row r="246" spans="1:39" x14ac:dyDescent="0.25">
      <c r="A246" s="1"/>
      <c r="B246" s="366"/>
      <c r="C246" s="366"/>
      <c r="D246" s="366"/>
      <c r="E246" s="366"/>
      <c r="F246" s="366"/>
      <c r="G246" s="366"/>
      <c r="H246" s="366"/>
      <c r="I246" s="366"/>
      <c r="J246" s="366"/>
      <c r="K246" s="366"/>
      <c r="L246" s="366"/>
      <c r="M246" s="366"/>
      <c r="N246" s="366"/>
      <c r="O246" s="366"/>
      <c r="P246" s="366"/>
      <c r="Q246" s="1"/>
      <c r="R246" s="1"/>
      <c r="S246" s="1"/>
      <c r="T246" s="1"/>
      <c r="U246" s="1"/>
      <c r="V246" s="1"/>
      <c r="W246" s="1"/>
      <c r="X246" s="1"/>
      <c r="Y246" s="1"/>
      <c r="Z246" s="1"/>
      <c r="AA246" s="1"/>
      <c r="AB246" s="1"/>
      <c r="AC246" s="1"/>
      <c r="AD246" s="1"/>
      <c r="AE246" s="1"/>
      <c r="AF246" s="1"/>
      <c r="AG246" s="1"/>
      <c r="AH246" s="1"/>
      <c r="AI246" s="1"/>
      <c r="AJ246" s="1"/>
      <c r="AK246" s="1"/>
      <c r="AL246" s="1"/>
      <c r="AM246" s="1"/>
    </row>
    <row r="247" spans="1:39" x14ac:dyDescent="0.25">
      <c r="A247" s="1"/>
      <c r="B247" s="200"/>
      <c r="C247" s="13" t="s">
        <v>1</v>
      </c>
      <c r="D247" s="14"/>
      <c r="E247" s="33">
        <f>+'2-FSN Entry and Summary'!B29</f>
        <v>0</v>
      </c>
      <c r="F247" s="14"/>
      <c r="G247" s="14" t="s">
        <v>15</v>
      </c>
      <c r="H247" s="31">
        <f>+'2-FSN Entry and Summary'!D29</f>
        <v>0</v>
      </c>
      <c r="I247" s="17" t="s">
        <v>3</v>
      </c>
      <c r="J247" s="200"/>
      <c r="K247" s="367" t="s">
        <v>17</v>
      </c>
      <c r="L247" s="368"/>
      <c r="M247" s="368"/>
      <c r="N247" s="368"/>
      <c r="O247" s="369"/>
      <c r="P247" s="200"/>
      <c r="Q247" s="1"/>
      <c r="R247" s="1"/>
      <c r="S247" s="1"/>
      <c r="T247" s="1"/>
      <c r="U247" s="1"/>
      <c r="V247" s="1"/>
      <c r="W247" s="1"/>
      <c r="X247" s="1"/>
      <c r="Y247" s="1"/>
      <c r="Z247" s="1"/>
      <c r="AA247" s="1"/>
      <c r="AB247" s="1"/>
      <c r="AC247" s="1"/>
      <c r="AD247" s="1"/>
      <c r="AE247" s="1"/>
      <c r="AF247" s="1"/>
      <c r="AG247" s="1"/>
      <c r="AH247" s="1"/>
      <c r="AI247" s="1"/>
      <c r="AJ247" s="1"/>
      <c r="AK247" s="1"/>
      <c r="AL247" s="1"/>
      <c r="AM247" s="1"/>
    </row>
    <row r="248" spans="1:39" x14ac:dyDescent="0.25">
      <c r="A248" s="1"/>
      <c r="B248" s="200"/>
      <c r="C248" s="15" t="s">
        <v>2</v>
      </c>
      <c r="D248" s="16"/>
      <c r="E248" s="31">
        <f>+'2-FSN Entry and Summary'!C29</f>
        <v>0</v>
      </c>
      <c r="F248" s="16" t="s">
        <v>3</v>
      </c>
      <c r="G248" s="16"/>
      <c r="H248" s="16"/>
      <c r="I248" s="18"/>
      <c r="J248" s="200"/>
      <c r="K248" s="22" t="s">
        <v>22</v>
      </c>
      <c r="L248" s="22">
        <f>+E247</f>
        <v>0</v>
      </c>
      <c r="M248" s="367" t="s">
        <v>20</v>
      </c>
      <c r="N248" s="368"/>
      <c r="O248" s="369"/>
      <c r="P248" s="200"/>
      <c r="Q248" s="1"/>
      <c r="R248" s="1"/>
      <c r="S248" s="1"/>
      <c r="T248" s="1"/>
      <c r="U248" s="1"/>
      <c r="V248" s="1"/>
      <c r="W248" s="1"/>
      <c r="X248" s="1"/>
      <c r="Y248" s="1"/>
      <c r="Z248" s="1"/>
      <c r="AA248" s="1"/>
      <c r="AB248" s="1"/>
      <c r="AC248" s="1"/>
      <c r="AD248" s="1"/>
      <c r="AE248" s="1"/>
      <c r="AF248" s="1"/>
      <c r="AG248" s="1"/>
      <c r="AH248" s="1"/>
      <c r="AI248" s="1"/>
      <c r="AJ248" s="1"/>
      <c r="AK248" s="1"/>
      <c r="AL248" s="1"/>
      <c r="AM248" s="1"/>
    </row>
    <row r="249" spans="1:39" x14ac:dyDescent="0.25">
      <c r="A249" s="1"/>
      <c r="B249" s="200"/>
      <c r="C249" s="367" t="s">
        <v>4</v>
      </c>
      <c r="D249" s="368"/>
      <c r="E249" s="368"/>
      <c r="F249" s="368"/>
      <c r="G249" s="368"/>
      <c r="H249" s="368"/>
      <c r="I249" s="369"/>
      <c r="J249" s="200"/>
      <c r="K249" s="370" t="s">
        <v>18</v>
      </c>
      <c r="L249" s="371"/>
      <c r="M249" s="26" t="s">
        <v>28</v>
      </c>
      <c r="N249" s="26" t="s">
        <v>29</v>
      </c>
      <c r="O249" s="26">
        <v>2</v>
      </c>
      <c r="P249" s="200"/>
      <c r="Q249" s="1"/>
      <c r="R249" s="1"/>
      <c r="S249" s="1"/>
      <c r="T249" s="1"/>
      <c r="U249" s="1"/>
      <c r="V249" s="1"/>
      <c r="W249" s="1"/>
      <c r="X249" s="1"/>
      <c r="Y249" s="1"/>
      <c r="Z249" s="1"/>
      <c r="AA249" s="1"/>
      <c r="AB249" s="1"/>
      <c r="AC249" s="1"/>
      <c r="AD249" s="1"/>
      <c r="AE249" s="1"/>
      <c r="AF249" s="1"/>
      <c r="AG249" s="1"/>
      <c r="AH249" s="1"/>
      <c r="AI249" s="1"/>
      <c r="AJ249" s="1"/>
      <c r="AK249" s="1"/>
      <c r="AL249" s="1"/>
      <c r="AM249" s="1"/>
    </row>
    <row r="250" spans="1:39" x14ac:dyDescent="0.25">
      <c r="A250" s="1"/>
      <c r="B250" s="200"/>
      <c r="C250" s="19" t="s">
        <v>6</v>
      </c>
      <c r="D250" s="19"/>
      <c r="E250" s="19">
        <v>2009</v>
      </c>
      <c r="F250" s="19">
        <v>2010</v>
      </c>
      <c r="G250" s="19">
        <v>2011</v>
      </c>
      <c r="H250" s="19">
        <v>2012</v>
      </c>
      <c r="I250" s="20" t="s">
        <v>5</v>
      </c>
      <c r="J250" s="200"/>
      <c r="K250" s="204" t="s">
        <v>19</v>
      </c>
      <c r="L250" s="204"/>
      <c r="M250" s="23">
        <f>+E248*0.8</f>
        <v>0</v>
      </c>
      <c r="N250" s="23">
        <f>MIN(I261,E248)</f>
        <v>0</v>
      </c>
      <c r="O250" s="23">
        <f>+I261/I262*E248</f>
        <v>0</v>
      </c>
      <c r="P250" s="200"/>
      <c r="Q250" s="1"/>
      <c r="R250" s="1"/>
      <c r="S250" s="1"/>
      <c r="T250" s="1"/>
      <c r="U250" s="1"/>
      <c r="V250" s="1"/>
      <c r="W250" s="1"/>
      <c r="X250" s="1"/>
      <c r="Y250" s="1"/>
      <c r="Z250" s="1"/>
      <c r="AA250" s="1"/>
      <c r="AB250" s="1"/>
      <c r="AC250" s="1"/>
      <c r="AD250" s="1"/>
      <c r="AE250" s="1"/>
      <c r="AF250" s="1"/>
      <c r="AG250" s="1"/>
      <c r="AH250" s="1"/>
      <c r="AI250" s="1"/>
      <c r="AJ250" s="1"/>
      <c r="AK250" s="1"/>
      <c r="AL250" s="1"/>
      <c r="AM250" s="1"/>
    </row>
    <row r="251" spans="1:39" x14ac:dyDescent="0.25">
      <c r="A251" s="1"/>
      <c r="B251" s="200"/>
      <c r="C251" s="372" t="s">
        <v>9</v>
      </c>
      <c r="D251" s="372"/>
      <c r="E251" s="2">
        <v>0</v>
      </c>
      <c r="F251" s="2">
        <v>0</v>
      </c>
      <c r="G251" s="2">
        <v>0</v>
      </c>
      <c r="H251" s="2">
        <v>0</v>
      </c>
      <c r="I251" s="23">
        <f>AVERAGE(E251:H251)</f>
        <v>0</v>
      </c>
      <c r="J251" s="200"/>
      <c r="K251" s="362" t="s">
        <v>9</v>
      </c>
      <c r="L251" s="363"/>
      <c r="M251" s="23"/>
      <c r="N251" s="23"/>
      <c r="O251" s="23">
        <f>+I251/$I$262*$E$248</f>
        <v>0</v>
      </c>
      <c r="P251" s="200"/>
      <c r="Q251" s="1"/>
      <c r="R251" s="1"/>
      <c r="S251" s="1"/>
      <c r="T251" s="1"/>
      <c r="U251" s="1"/>
      <c r="V251" s="1"/>
      <c r="W251" s="1"/>
      <c r="X251" s="1"/>
      <c r="Y251" s="1"/>
      <c r="Z251" s="1"/>
      <c r="AA251" s="1"/>
      <c r="AB251" s="1"/>
      <c r="AC251" s="1"/>
      <c r="AD251" s="1"/>
      <c r="AE251" s="1"/>
      <c r="AF251" s="1"/>
      <c r="AG251" s="1"/>
      <c r="AH251" s="1"/>
      <c r="AI251" s="1"/>
      <c r="AJ251" s="1"/>
      <c r="AK251" s="1"/>
      <c r="AL251" s="1"/>
      <c r="AM251" s="1"/>
    </row>
    <row r="252" spans="1:39" x14ac:dyDescent="0.25">
      <c r="A252" s="1"/>
      <c r="B252" s="200"/>
      <c r="C252" s="362" t="s">
        <v>8</v>
      </c>
      <c r="D252" s="363"/>
      <c r="E252" s="2">
        <v>0</v>
      </c>
      <c r="F252" s="2">
        <v>0</v>
      </c>
      <c r="G252" s="2">
        <v>0</v>
      </c>
      <c r="H252" s="2">
        <v>0</v>
      </c>
      <c r="I252" s="23">
        <f t="shared" ref="I252:I260" si="26">AVERAGE(E252:H252)</f>
        <v>0</v>
      </c>
      <c r="J252" s="200"/>
      <c r="K252" s="202" t="s">
        <v>8</v>
      </c>
      <c r="L252" s="203"/>
      <c r="M252" s="23"/>
      <c r="N252" s="23"/>
      <c r="O252" s="23">
        <f t="shared" ref="O252:O260" si="27">+I252/$I$262*$E$248</f>
        <v>0</v>
      </c>
      <c r="P252" s="200"/>
      <c r="Q252" s="1"/>
      <c r="R252" s="1"/>
      <c r="S252" s="1"/>
      <c r="T252" s="1"/>
      <c r="U252" s="1"/>
      <c r="V252" s="1"/>
      <c r="W252" s="1"/>
      <c r="X252" s="1"/>
      <c r="Y252" s="1"/>
      <c r="Z252" s="1"/>
      <c r="AA252" s="1"/>
      <c r="AB252" s="1"/>
      <c r="AC252" s="1"/>
      <c r="AD252" s="1"/>
      <c r="AE252" s="1"/>
      <c r="AF252" s="1"/>
      <c r="AG252" s="1"/>
      <c r="AH252" s="1"/>
      <c r="AI252" s="1"/>
      <c r="AJ252" s="1"/>
      <c r="AK252" s="1"/>
      <c r="AL252" s="1"/>
      <c r="AM252" s="1"/>
    </row>
    <row r="253" spans="1:39" x14ac:dyDescent="0.25">
      <c r="A253" s="1"/>
      <c r="B253" s="200"/>
      <c r="C253" s="204" t="s">
        <v>14</v>
      </c>
      <c r="D253" s="204"/>
      <c r="E253" s="2">
        <v>0</v>
      </c>
      <c r="F253" s="2">
        <v>0</v>
      </c>
      <c r="G253" s="2">
        <v>0</v>
      </c>
      <c r="H253" s="2">
        <v>0</v>
      </c>
      <c r="I253" s="23">
        <f t="shared" si="26"/>
        <v>0</v>
      </c>
      <c r="J253" s="200"/>
      <c r="K253" s="204" t="s">
        <v>14</v>
      </c>
      <c r="L253" s="204"/>
      <c r="M253" s="23"/>
      <c r="N253" s="23"/>
      <c r="O253" s="23">
        <f t="shared" si="27"/>
        <v>0</v>
      </c>
      <c r="P253" s="200"/>
      <c r="Q253" s="1"/>
      <c r="R253" s="1"/>
      <c r="S253" s="1"/>
      <c r="T253" s="1"/>
      <c r="U253" s="1"/>
      <c r="V253" s="1"/>
      <c r="W253" s="1"/>
      <c r="X253" s="1"/>
      <c r="Y253" s="1"/>
      <c r="Z253" s="1"/>
      <c r="AA253" s="1"/>
      <c r="AB253" s="1"/>
      <c r="AC253" s="1"/>
      <c r="AD253" s="1"/>
      <c r="AE253" s="1"/>
      <c r="AF253" s="1"/>
      <c r="AG253" s="1"/>
      <c r="AH253" s="1"/>
      <c r="AI253" s="1"/>
      <c r="AJ253" s="1"/>
      <c r="AK253" s="1"/>
      <c r="AL253" s="1"/>
      <c r="AM253" s="1"/>
    </row>
    <row r="254" spans="1:39" x14ac:dyDescent="0.25">
      <c r="A254" s="1"/>
      <c r="B254" s="200"/>
      <c r="C254" s="362" t="s">
        <v>10</v>
      </c>
      <c r="D254" s="363"/>
      <c r="E254" s="2">
        <v>0</v>
      </c>
      <c r="F254" s="2">
        <v>0</v>
      </c>
      <c r="G254" s="2">
        <v>0</v>
      </c>
      <c r="H254" s="2">
        <v>0</v>
      </c>
      <c r="I254" s="23">
        <f t="shared" si="26"/>
        <v>0</v>
      </c>
      <c r="J254" s="200"/>
      <c r="K254" s="202" t="s">
        <v>10</v>
      </c>
      <c r="L254" s="203"/>
      <c r="M254" s="23"/>
      <c r="N254" s="23"/>
      <c r="O254" s="23">
        <f t="shared" si="27"/>
        <v>0</v>
      </c>
      <c r="P254" s="200"/>
      <c r="Q254" s="1"/>
      <c r="R254" s="1"/>
      <c r="S254" s="1"/>
      <c r="T254" s="1"/>
      <c r="U254" s="1"/>
      <c r="V254" s="1"/>
      <c r="W254" s="1"/>
      <c r="X254" s="1"/>
      <c r="Y254" s="1"/>
      <c r="Z254" s="1"/>
      <c r="AA254" s="1"/>
      <c r="AB254" s="1"/>
      <c r="AC254" s="1"/>
      <c r="AD254" s="1"/>
      <c r="AE254" s="1"/>
      <c r="AF254" s="1"/>
      <c r="AG254" s="1"/>
      <c r="AH254" s="1"/>
      <c r="AI254" s="1"/>
      <c r="AJ254" s="1"/>
      <c r="AK254" s="1"/>
      <c r="AL254" s="1"/>
      <c r="AM254" s="1"/>
    </row>
    <row r="255" spans="1:39" x14ac:dyDescent="0.25">
      <c r="A255" s="1"/>
      <c r="B255" s="200"/>
      <c r="C255" s="362" t="s">
        <v>11</v>
      </c>
      <c r="D255" s="363"/>
      <c r="E255" s="2">
        <v>0</v>
      </c>
      <c r="F255" s="2">
        <v>0</v>
      </c>
      <c r="G255" s="2">
        <v>0</v>
      </c>
      <c r="H255" s="2">
        <v>0</v>
      </c>
      <c r="I255" s="23">
        <f t="shared" si="26"/>
        <v>0</v>
      </c>
      <c r="J255" s="200"/>
      <c r="K255" s="202" t="s">
        <v>11</v>
      </c>
      <c r="L255" s="203"/>
      <c r="M255" s="23"/>
      <c r="N255" s="23"/>
      <c r="O255" s="23">
        <f t="shared" si="27"/>
        <v>0</v>
      </c>
      <c r="P255" s="200"/>
      <c r="Q255" s="1"/>
      <c r="R255" s="1"/>
      <c r="S255" s="1"/>
      <c r="T255" s="1"/>
      <c r="U255" s="1"/>
      <c r="V255" s="1"/>
      <c r="W255" s="1"/>
      <c r="X255" s="1"/>
      <c r="Y255" s="1"/>
      <c r="Z255" s="1"/>
      <c r="AA255" s="1"/>
      <c r="AB255" s="1"/>
      <c r="AC255" s="1"/>
      <c r="AD255" s="1"/>
      <c r="AE255" s="1"/>
      <c r="AF255" s="1"/>
      <c r="AG255" s="1"/>
      <c r="AH255" s="1"/>
      <c r="AI255" s="1"/>
      <c r="AJ255" s="1"/>
      <c r="AK255" s="1"/>
      <c r="AL255" s="1"/>
      <c r="AM255" s="1"/>
    </row>
    <row r="256" spans="1:39" x14ac:dyDescent="0.25">
      <c r="A256" s="1"/>
      <c r="B256" s="200"/>
      <c r="C256" s="362" t="s">
        <v>12</v>
      </c>
      <c r="D256" s="363"/>
      <c r="E256" s="2">
        <v>0</v>
      </c>
      <c r="F256" s="2">
        <v>0</v>
      </c>
      <c r="G256" s="2">
        <v>0</v>
      </c>
      <c r="H256" s="2">
        <v>0</v>
      </c>
      <c r="I256" s="23">
        <f t="shared" si="26"/>
        <v>0</v>
      </c>
      <c r="J256" s="200"/>
      <c r="K256" s="202" t="s">
        <v>12</v>
      </c>
      <c r="L256" s="203"/>
      <c r="M256" s="23"/>
      <c r="N256" s="23"/>
      <c r="O256" s="23">
        <f t="shared" si="27"/>
        <v>0</v>
      </c>
      <c r="P256" s="200"/>
      <c r="Q256" s="1"/>
      <c r="R256" s="1"/>
      <c r="S256" s="1"/>
      <c r="T256" s="1"/>
      <c r="U256" s="1"/>
      <c r="V256" s="1"/>
      <c r="W256" s="1"/>
      <c r="X256" s="1"/>
      <c r="Y256" s="1"/>
      <c r="Z256" s="1"/>
      <c r="AA256" s="1"/>
      <c r="AB256" s="1"/>
      <c r="AC256" s="1"/>
      <c r="AD256" s="1"/>
      <c r="AE256" s="1"/>
      <c r="AF256" s="1"/>
      <c r="AG256" s="1"/>
      <c r="AH256" s="1"/>
      <c r="AI256" s="1"/>
      <c r="AJ256" s="1"/>
      <c r="AK256" s="1"/>
      <c r="AL256" s="1"/>
      <c r="AM256" s="1"/>
    </row>
    <row r="257" spans="1:39" x14ac:dyDescent="0.25">
      <c r="A257" s="1"/>
      <c r="B257" s="200"/>
      <c r="C257" s="362" t="s">
        <v>31</v>
      </c>
      <c r="D257" s="363"/>
      <c r="E257" s="2">
        <v>0</v>
      </c>
      <c r="F257" s="2">
        <v>0</v>
      </c>
      <c r="G257" s="2">
        <v>0</v>
      </c>
      <c r="H257" s="2">
        <v>0</v>
      </c>
      <c r="I257" s="23">
        <f t="shared" si="26"/>
        <v>0</v>
      </c>
      <c r="J257" s="200"/>
      <c r="K257" s="202" t="s">
        <v>31</v>
      </c>
      <c r="L257" s="203"/>
      <c r="M257" s="23"/>
      <c r="N257" s="23"/>
      <c r="O257" s="23">
        <f t="shared" si="27"/>
        <v>0</v>
      </c>
      <c r="P257" s="200"/>
      <c r="Q257" s="1"/>
      <c r="R257" s="1"/>
      <c r="S257" s="1"/>
      <c r="T257" s="1"/>
      <c r="U257" s="1"/>
      <c r="V257" s="1"/>
      <c r="W257" s="1"/>
      <c r="X257" s="1"/>
      <c r="Y257" s="1"/>
      <c r="Z257" s="1"/>
      <c r="AA257" s="1"/>
      <c r="AB257" s="1"/>
      <c r="AC257" s="1"/>
      <c r="AD257" s="1"/>
      <c r="AE257" s="1"/>
      <c r="AF257" s="1"/>
      <c r="AG257" s="1"/>
      <c r="AH257" s="1"/>
      <c r="AI257" s="1"/>
      <c r="AJ257" s="1"/>
      <c r="AK257" s="1"/>
      <c r="AL257" s="1"/>
      <c r="AM257" s="1"/>
    </row>
    <row r="258" spans="1:39" x14ac:dyDescent="0.25">
      <c r="A258" s="1"/>
      <c r="B258" s="200"/>
      <c r="C258" s="362" t="s">
        <v>13</v>
      </c>
      <c r="D258" s="363"/>
      <c r="E258" s="2">
        <v>0</v>
      </c>
      <c r="F258" s="2">
        <v>0</v>
      </c>
      <c r="G258" s="2">
        <v>0</v>
      </c>
      <c r="H258" s="2">
        <v>0</v>
      </c>
      <c r="I258" s="23">
        <f t="shared" si="26"/>
        <v>0</v>
      </c>
      <c r="J258" s="200"/>
      <c r="K258" s="362" t="s">
        <v>13</v>
      </c>
      <c r="L258" s="363"/>
      <c r="M258" s="23"/>
      <c r="N258" s="23"/>
      <c r="O258" s="23">
        <f t="shared" si="27"/>
        <v>0</v>
      </c>
      <c r="P258" s="200"/>
      <c r="Q258" s="1"/>
      <c r="R258" s="1"/>
      <c r="S258" s="1"/>
      <c r="T258" s="1"/>
      <c r="U258" s="1"/>
      <c r="V258" s="1"/>
      <c r="W258" s="1"/>
      <c r="X258" s="1"/>
      <c r="Y258" s="1"/>
      <c r="Z258" s="1"/>
      <c r="AA258" s="1"/>
      <c r="AB258" s="1"/>
      <c r="AC258" s="1"/>
      <c r="AD258" s="1"/>
      <c r="AE258" s="1"/>
      <c r="AF258" s="1"/>
      <c r="AG258" s="1"/>
      <c r="AH258" s="1"/>
      <c r="AI258" s="1"/>
      <c r="AJ258" s="1"/>
      <c r="AK258" s="1"/>
      <c r="AL258" s="1"/>
      <c r="AM258" s="1"/>
    </row>
    <row r="259" spans="1:39" x14ac:dyDescent="0.25">
      <c r="A259" s="1"/>
      <c r="B259" s="200"/>
      <c r="C259" s="364" t="str">
        <f>+'2-FSN Entry and Summary'!$U$15</f>
        <v>My 1</v>
      </c>
      <c r="D259" s="364"/>
      <c r="E259" s="2">
        <v>0</v>
      </c>
      <c r="F259" s="2">
        <v>0</v>
      </c>
      <c r="G259" s="2">
        <v>0</v>
      </c>
      <c r="H259" s="2">
        <v>0</v>
      </c>
      <c r="I259" s="23">
        <f t="shared" si="26"/>
        <v>0</v>
      </c>
      <c r="J259" s="200"/>
      <c r="K259" s="362" t="str">
        <f>IF(C259=0," ",C259)</f>
        <v>My 1</v>
      </c>
      <c r="L259" s="363"/>
      <c r="M259" s="23"/>
      <c r="N259" s="23"/>
      <c r="O259" s="23">
        <f t="shared" si="27"/>
        <v>0</v>
      </c>
      <c r="P259" s="200"/>
      <c r="Q259" s="1"/>
      <c r="R259" s="1"/>
      <c r="S259" s="1"/>
      <c r="T259" s="1"/>
      <c r="U259" s="1"/>
      <c r="V259" s="1"/>
      <c r="W259" s="1"/>
      <c r="X259" s="1"/>
      <c r="Y259" s="1"/>
      <c r="Z259" s="1"/>
      <c r="AA259" s="1"/>
      <c r="AB259" s="1"/>
      <c r="AC259" s="1"/>
      <c r="AD259" s="1"/>
      <c r="AE259" s="1"/>
      <c r="AF259" s="1"/>
      <c r="AG259" s="1"/>
      <c r="AH259" s="1"/>
      <c r="AI259" s="1"/>
      <c r="AJ259" s="1"/>
      <c r="AK259" s="1"/>
      <c r="AL259" s="1"/>
      <c r="AM259" s="1"/>
    </row>
    <row r="260" spans="1:39" x14ac:dyDescent="0.25">
      <c r="A260" s="1"/>
      <c r="B260" s="200"/>
      <c r="C260" s="364" t="str">
        <f>+'2-FSN Entry and Summary'!$V$15</f>
        <v>My 2</v>
      </c>
      <c r="D260" s="364"/>
      <c r="E260" s="2">
        <v>0</v>
      </c>
      <c r="F260" s="2">
        <v>0</v>
      </c>
      <c r="G260" s="2">
        <v>0</v>
      </c>
      <c r="H260" s="2">
        <v>0</v>
      </c>
      <c r="I260" s="23">
        <f t="shared" si="26"/>
        <v>0</v>
      </c>
      <c r="J260" s="200"/>
      <c r="K260" s="362" t="str">
        <f>IF(C260=0," ",C260)</f>
        <v>My 2</v>
      </c>
      <c r="L260" s="363"/>
      <c r="M260" s="23"/>
      <c r="N260" s="23"/>
      <c r="O260" s="23">
        <f t="shared" si="27"/>
        <v>0</v>
      </c>
      <c r="P260" s="200"/>
      <c r="Q260" s="1"/>
      <c r="R260" s="1"/>
      <c r="S260" s="1"/>
      <c r="T260" s="1"/>
      <c r="U260" s="1"/>
      <c r="V260" s="1"/>
      <c r="W260" s="1"/>
      <c r="X260" s="1"/>
      <c r="Y260" s="1"/>
      <c r="Z260" s="1"/>
      <c r="AA260" s="1"/>
      <c r="AB260" s="1"/>
      <c r="AC260" s="1"/>
      <c r="AD260" s="1"/>
      <c r="AE260" s="1"/>
      <c r="AF260" s="1"/>
      <c r="AG260" s="1"/>
      <c r="AH260" s="1"/>
      <c r="AI260" s="1"/>
      <c r="AJ260" s="1"/>
      <c r="AK260" s="1"/>
      <c r="AL260" s="1"/>
      <c r="AM260" s="1"/>
    </row>
    <row r="261" spans="1:39" x14ac:dyDescent="0.25">
      <c r="A261" s="1"/>
      <c r="B261" s="200"/>
      <c r="C261" s="362" t="s">
        <v>7</v>
      </c>
      <c r="D261" s="363"/>
      <c r="E261" s="2">
        <v>0</v>
      </c>
      <c r="F261" s="2">
        <v>0</v>
      </c>
      <c r="G261" s="2">
        <v>0</v>
      </c>
      <c r="H261" s="2">
        <v>0</v>
      </c>
      <c r="I261" s="23">
        <f>AVERAGE(E261:H261)</f>
        <v>0</v>
      </c>
      <c r="J261" s="200"/>
      <c r="K261" s="205" t="s">
        <v>21</v>
      </c>
      <c r="L261" s="206"/>
      <c r="M261" s="23">
        <f>+E248-M250</f>
        <v>0</v>
      </c>
      <c r="N261" s="23">
        <f>+E248-N250</f>
        <v>0</v>
      </c>
      <c r="O261" s="23">
        <v>0</v>
      </c>
      <c r="P261" s="200"/>
      <c r="Q261" s="1"/>
      <c r="R261" s="1"/>
      <c r="S261" s="1"/>
      <c r="T261" s="1"/>
      <c r="U261" s="1"/>
      <c r="V261" s="1"/>
      <c r="W261" s="1"/>
      <c r="X261" s="1"/>
      <c r="Y261" s="1"/>
      <c r="Z261" s="1"/>
      <c r="AA261" s="1"/>
      <c r="AB261" s="1"/>
      <c r="AC261" s="1"/>
      <c r="AD261" s="1"/>
      <c r="AE261" s="1"/>
      <c r="AF261" s="1"/>
      <c r="AG261" s="1"/>
      <c r="AH261" s="1"/>
      <c r="AI261" s="1"/>
      <c r="AJ261" s="1"/>
      <c r="AK261" s="1"/>
      <c r="AL261" s="1"/>
      <c r="AM261" s="1"/>
    </row>
    <row r="262" spans="1:39" x14ac:dyDescent="0.25">
      <c r="A262" s="1"/>
      <c r="B262" s="200"/>
      <c r="C262" s="22" t="s">
        <v>16</v>
      </c>
      <c r="D262" s="22"/>
      <c r="E262" s="25">
        <f>SUM(E251:E261)</f>
        <v>0</v>
      </c>
      <c r="F262" s="25">
        <f>SUM(F251:F261)</f>
        <v>0</v>
      </c>
      <c r="G262" s="25">
        <f>SUM(G251:G261)</f>
        <v>0</v>
      </c>
      <c r="H262" s="25">
        <f>SUM(H251:H261)</f>
        <v>0</v>
      </c>
      <c r="I262" s="24">
        <f>IF(SUM(I251:I261)=0,0.00000000001,SUM(I251:I261))</f>
        <v>9.9999999999999994E-12</v>
      </c>
      <c r="J262" s="200"/>
      <c r="K262" s="365" t="s">
        <v>23</v>
      </c>
      <c r="L262" s="365"/>
      <c r="M262" s="24">
        <f>SUM(M250:M261)</f>
        <v>0</v>
      </c>
      <c r="N262" s="24">
        <f>SUM(N250:N261)</f>
        <v>0</v>
      </c>
      <c r="O262" s="24">
        <f>SUM(O250:O261)</f>
        <v>0</v>
      </c>
      <c r="P262" s="200"/>
      <c r="Q262" s="1"/>
      <c r="R262" s="1"/>
      <c r="S262" s="1"/>
      <c r="T262" s="1"/>
      <c r="U262" s="1"/>
      <c r="V262" s="1"/>
      <c r="W262" s="1"/>
      <c r="X262" s="1"/>
      <c r="Y262" s="1"/>
      <c r="Z262" s="1"/>
      <c r="AA262" s="1"/>
      <c r="AB262" s="1"/>
      <c r="AC262" s="1"/>
      <c r="AD262" s="1"/>
      <c r="AE262" s="1"/>
      <c r="AF262" s="1"/>
      <c r="AG262" s="1"/>
      <c r="AH262" s="1"/>
      <c r="AI262" s="1"/>
      <c r="AJ262" s="1"/>
      <c r="AK262" s="1"/>
      <c r="AL262" s="1"/>
      <c r="AM262" s="1"/>
    </row>
    <row r="263" spans="1:39" x14ac:dyDescent="0.25">
      <c r="A263" s="1"/>
      <c r="B263" s="366" t="str">
        <f>IF('2-FSN Entry and Summary'!B30,"*Continue to next FSN*","*No further FSN available*")</f>
        <v>*No further FSN available*</v>
      </c>
      <c r="C263" s="366"/>
      <c r="D263" s="366"/>
      <c r="E263" s="366"/>
      <c r="F263" s="366"/>
      <c r="G263" s="366"/>
      <c r="H263" s="366"/>
      <c r="I263" s="366"/>
      <c r="J263" s="366"/>
      <c r="K263" s="366"/>
      <c r="L263" s="366"/>
      <c r="M263" s="366"/>
      <c r="N263" s="366"/>
      <c r="O263" s="366"/>
      <c r="P263" s="366"/>
      <c r="Q263" s="1"/>
      <c r="R263" s="1"/>
      <c r="S263" s="1"/>
      <c r="T263" s="1"/>
      <c r="U263" s="1"/>
      <c r="V263" s="1"/>
      <c r="W263" s="1"/>
      <c r="X263" s="1"/>
      <c r="Y263" s="1"/>
      <c r="Z263" s="1"/>
      <c r="AA263" s="1"/>
      <c r="AB263" s="1"/>
      <c r="AC263" s="1"/>
      <c r="AD263" s="1"/>
      <c r="AE263" s="1"/>
      <c r="AF263" s="1"/>
      <c r="AG263" s="1"/>
      <c r="AH263" s="1"/>
      <c r="AI263" s="1"/>
      <c r="AJ263" s="1"/>
      <c r="AK263" s="1"/>
      <c r="AL263" s="1"/>
      <c r="AM263" s="1"/>
    </row>
    <row r="264" spans="1:39" x14ac:dyDescent="0.25">
      <c r="A264" s="1"/>
      <c r="B264" s="366"/>
      <c r="C264" s="366"/>
      <c r="D264" s="366"/>
      <c r="E264" s="366"/>
      <c r="F264" s="366"/>
      <c r="G264" s="366"/>
      <c r="H264" s="366"/>
      <c r="I264" s="366"/>
      <c r="J264" s="366"/>
      <c r="K264" s="366"/>
      <c r="L264" s="366"/>
      <c r="M264" s="366"/>
      <c r="N264" s="366"/>
      <c r="O264" s="366"/>
      <c r="P264" s="366"/>
      <c r="Q264" s="1"/>
      <c r="R264" s="1"/>
      <c r="S264" s="1"/>
      <c r="T264" s="1"/>
      <c r="U264" s="1"/>
      <c r="V264" s="1"/>
      <c r="W264" s="1"/>
      <c r="X264" s="1"/>
      <c r="Y264" s="1"/>
      <c r="Z264" s="1"/>
      <c r="AA264" s="1"/>
      <c r="AB264" s="1"/>
      <c r="AC264" s="1"/>
      <c r="AD264" s="1"/>
      <c r="AE264" s="1"/>
      <c r="AF264" s="1"/>
      <c r="AG264" s="1"/>
      <c r="AH264" s="1"/>
      <c r="AI264" s="1"/>
      <c r="AJ264" s="1"/>
      <c r="AK264" s="1"/>
      <c r="AL264" s="1"/>
      <c r="AM264" s="1"/>
    </row>
    <row r="265" spans="1:39" x14ac:dyDescent="0.25">
      <c r="A265" s="1"/>
      <c r="B265" s="200"/>
      <c r="C265" s="13" t="s">
        <v>1</v>
      </c>
      <c r="D265" s="14"/>
      <c r="E265" s="33">
        <f>+'2-FSN Entry and Summary'!B30</f>
        <v>0</v>
      </c>
      <c r="F265" s="14"/>
      <c r="G265" s="14" t="s">
        <v>15</v>
      </c>
      <c r="H265" s="31">
        <f>+'2-FSN Entry and Summary'!D30</f>
        <v>0</v>
      </c>
      <c r="I265" s="17" t="s">
        <v>3</v>
      </c>
      <c r="J265" s="200"/>
      <c r="K265" s="367" t="s">
        <v>17</v>
      </c>
      <c r="L265" s="368"/>
      <c r="M265" s="368"/>
      <c r="N265" s="368"/>
      <c r="O265" s="369"/>
      <c r="P265" s="200"/>
      <c r="Q265" s="1"/>
      <c r="R265" s="1"/>
      <c r="S265" s="1"/>
      <c r="T265" s="1"/>
      <c r="U265" s="1"/>
      <c r="V265" s="1"/>
      <c r="W265" s="1"/>
      <c r="X265" s="1"/>
      <c r="Y265" s="1"/>
      <c r="Z265" s="1"/>
      <c r="AA265" s="1"/>
      <c r="AB265" s="1"/>
      <c r="AC265" s="1"/>
      <c r="AD265" s="1"/>
      <c r="AE265" s="1"/>
      <c r="AF265" s="1"/>
      <c r="AG265" s="1"/>
      <c r="AH265" s="1"/>
      <c r="AI265" s="1"/>
      <c r="AJ265" s="1"/>
      <c r="AK265" s="1"/>
      <c r="AL265" s="1"/>
      <c r="AM265" s="1"/>
    </row>
    <row r="266" spans="1:39" x14ac:dyDescent="0.25">
      <c r="A266" s="1"/>
      <c r="B266" s="200"/>
      <c r="C266" s="15" t="s">
        <v>2</v>
      </c>
      <c r="D266" s="16"/>
      <c r="E266" s="31">
        <f>+'2-FSN Entry and Summary'!C30</f>
        <v>0</v>
      </c>
      <c r="F266" s="16" t="s">
        <v>3</v>
      </c>
      <c r="G266" s="16"/>
      <c r="H266" s="16"/>
      <c r="I266" s="18"/>
      <c r="J266" s="200"/>
      <c r="K266" s="22" t="s">
        <v>22</v>
      </c>
      <c r="L266" s="22">
        <f>+E265</f>
        <v>0</v>
      </c>
      <c r="M266" s="367" t="s">
        <v>20</v>
      </c>
      <c r="N266" s="368"/>
      <c r="O266" s="369"/>
      <c r="P266" s="200"/>
      <c r="Q266" s="1"/>
      <c r="R266" s="1"/>
      <c r="S266" s="1"/>
      <c r="T266" s="1"/>
      <c r="U266" s="1"/>
      <c r="V266" s="1"/>
      <c r="W266" s="1"/>
      <c r="X266" s="1"/>
      <c r="Y266" s="1"/>
      <c r="Z266" s="1"/>
      <c r="AA266" s="1"/>
      <c r="AB266" s="1"/>
      <c r="AC266" s="1"/>
      <c r="AD266" s="1"/>
      <c r="AE266" s="1"/>
      <c r="AF266" s="1"/>
      <c r="AG266" s="1"/>
      <c r="AH266" s="1"/>
      <c r="AI266" s="1"/>
      <c r="AJ266" s="1"/>
      <c r="AK266" s="1"/>
      <c r="AL266" s="1"/>
      <c r="AM266" s="1"/>
    </row>
    <row r="267" spans="1:39" x14ac:dyDescent="0.25">
      <c r="A267" s="1"/>
      <c r="B267" s="200"/>
      <c r="C267" s="367" t="s">
        <v>4</v>
      </c>
      <c r="D267" s="368"/>
      <c r="E267" s="368"/>
      <c r="F267" s="368"/>
      <c r="G267" s="368"/>
      <c r="H267" s="368"/>
      <c r="I267" s="369"/>
      <c r="J267" s="200"/>
      <c r="K267" s="370" t="s">
        <v>18</v>
      </c>
      <c r="L267" s="371"/>
      <c r="M267" s="26" t="s">
        <v>28</v>
      </c>
      <c r="N267" s="26" t="s">
        <v>29</v>
      </c>
      <c r="O267" s="26">
        <v>2</v>
      </c>
      <c r="P267" s="200"/>
      <c r="Q267" s="1"/>
      <c r="R267" s="1"/>
      <c r="S267" s="1"/>
      <c r="T267" s="1"/>
      <c r="U267" s="1"/>
      <c r="V267" s="1"/>
      <c r="W267" s="1"/>
      <c r="X267" s="1"/>
      <c r="Y267" s="1"/>
      <c r="Z267" s="1"/>
      <c r="AA267" s="1"/>
      <c r="AB267" s="1"/>
      <c r="AC267" s="1"/>
      <c r="AD267" s="1"/>
      <c r="AE267" s="1"/>
      <c r="AF267" s="1"/>
      <c r="AG267" s="1"/>
      <c r="AH267" s="1"/>
      <c r="AI267" s="1"/>
      <c r="AJ267" s="1"/>
      <c r="AK267" s="1"/>
      <c r="AL267" s="1"/>
      <c r="AM267" s="1"/>
    </row>
    <row r="268" spans="1:39" x14ac:dyDescent="0.25">
      <c r="A268" s="1"/>
      <c r="B268" s="200"/>
      <c r="C268" s="19" t="s">
        <v>6</v>
      </c>
      <c r="D268" s="19"/>
      <c r="E268" s="19">
        <v>2009</v>
      </c>
      <c r="F268" s="19">
        <v>2010</v>
      </c>
      <c r="G268" s="19">
        <v>2011</v>
      </c>
      <c r="H268" s="19">
        <v>2012</v>
      </c>
      <c r="I268" s="20" t="s">
        <v>5</v>
      </c>
      <c r="J268" s="200"/>
      <c r="K268" s="204" t="s">
        <v>19</v>
      </c>
      <c r="L268" s="204"/>
      <c r="M268" s="23">
        <f>+E266*0.8</f>
        <v>0</v>
      </c>
      <c r="N268" s="23">
        <f>MIN(I279,E266)</f>
        <v>0</v>
      </c>
      <c r="O268" s="23">
        <f>+I279/I280*E266</f>
        <v>0</v>
      </c>
      <c r="P268" s="200"/>
      <c r="Q268" s="1"/>
      <c r="R268" s="1"/>
      <c r="S268" s="1"/>
      <c r="T268" s="1"/>
      <c r="U268" s="1"/>
      <c r="V268" s="1"/>
      <c r="W268" s="1"/>
      <c r="X268" s="1"/>
      <c r="Y268" s="1"/>
      <c r="Z268" s="1"/>
      <c r="AA268" s="1"/>
      <c r="AB268" s="1"/>
      <c r="AC268" s="1"/>
      <c r="AD268" s="1"/>
      <c r="AE268" s="1"/>
      <c r="AF268" s="1"/>
      <c r="AG268" s="1"/>
      <c r="AH268" s="1"/>
      <c r="AI268" s="1"/>
      <c r="AJ268" s="1"/>
      <c r="AK268" s="1"/>
      <c r="AL268" s="1"/>
      <c r="AM268" s="1"/>
    </row>
    <row r="269" spans="1:39" x14ac:dyDescent="0.25">
      <c r="A269" s="1"/>
      <c r="B269" s="200"/>
      <c r="C269" s="372" t="s">
        <v>9</v>
      </c>
      <c r="D269" s="372"/>
      <c r="E269" s="2">
        <v>0</v>
      </c>
      <c r="F269" s="2">
        <v>0</v>
      </c>
      <c r="G269" s="2">
        <v>0</v>
      </c>
      <c r="H269" s="2">
        <v>0</v>
      </c>
      <c r="I269" s="23">
        <f>AVERAGE(E269:H269)</f>
        <v>0</v>
      </c>
      <c r="J269" s="200"/>
      <c r="K269" s="362" t="s">
        <v>9</v>
      </c>
      <c r="L269" s="363"/>
      <c r="M269" s="23"/>
      <c r="N269" s="23"/>
      <c r="O269" s="23">
        <f>+I269/$I$280*$E$266</f>
        <v>0</v>
      </c>
      <c r="P269" s="200"/>
      <c r="Q269" s="1"/>
      <c r="R269" s="1"/>
      <c r="S269" s="1"/>
      <c r="T269" s="1"/>
      <c r="U269" s="1"/>
      <c r="V269" s="1"/>
      <c r="W269" s="1"/>
      <c r="X269" s="1"/>
      <c r="Y269" s="1"/>
      <c r="Z269" s="1"/>
      <c r="AA269" s="1"/>
      <c r="AB269" s="1"/>
      <c r="AC269" s="1"/>
      <c r="AD269" s="1"/>
      <c r="AE269" s="1"/>
      <c r="AF269" s="1"/>
      <c r="AG269" s="1"/>
      <c r="AH269" s="1"/>
      <c r="AI269" s="1"/>
      <c r="AJ269" s="1"/>
      <c r="AK269" s="1"/>
      <c r="AL269" s="1"/>
      <c r="AM269" s="1"/>
    </row>
    <row r="270" spans="1:39" x14ac:dyDescent="0.25">
      <c r="A270" s="1"/>
      <c r="B270" s="200"/>
      <c r="C270" s="362" t="s">
        <v>8</v>
      </c>
      <c r="D270" s="363"/>
      <c r="E270" s="2">
        <v>0</v>
      </c>
      <c r="F270" s="2">
        <v>0</v>
      </c>
      <c r="G270" s="2">
        <v>0</v>
      </c>
      <c r="H270" s="2">
        <v>0</v>
      </c>
      <c r="I270" s="23">
        <f t="shared" ref="I270:I278" si="28">AVERAGE(E270:H270)</f>
        <v>0</v>
      </c>
      <c r="J270" s="200"/>
      <c r="K270" s="202" t="s">
        <v>8</v>
      </c>
      <c r="L270" s="203"/>
      <c r="M270" s="23"/>
      <c r="N270" s="23"/>
      <c r="O270" s="23">
        <f t="shared" ref="O270:O278" si="29">+I270/$I$280*$E$266</f>
        <v>0</v>
      </c>
      <c r="P270" s="200"/>
      <c r="Q270" s="1"/>
      <c r="R270" s="1"/>
      <c r="S270" s="1"/>
      <c r="T270" s="1"/>
      <c r="U270" s="1"/>
      <c r="V270" s="1"/>
      <c r="W270" s="1"/>
      <c r="X270" s="1"/>
      <c r="Y270" s="1"/>
      <c r="Z270" s="1"/>
      <c r="AA270" s="1"/>
      <c r="AB270" s="1"/>
      <c r="AC270" s="1"/>
      <c r="AD270" s="1"/>
      <c r="AE270" s="1"/>
      <c r="AF270" s="1"/>
      <c r="AG270" s="1"/>
      <c r="AH270" s="1"/>
      <c r="AI270" s="1"/>
      <c r="AJ270" s="1"/>
      <c r="AK270" s="1"/>
      <c r="AL270" s="1"/>
      <c r="AM270" s="1"/>
    </row>
    <row r="271" spans="1:39" x14ac:dyDescent="0.25">
      <c r="A271" s="1"/>
      <c r="B271" s="200"/>
      <c r="C271" s="204" t="s">
        <v>14</v>
      </c>
      <c r="D271" s="204"/>
      <c r="E271" s="2">
        <v>0</v>
      </c>
      <c r="F271" s="2">
        <v>0</v>
      </c>
      <c r="G271" s="2">
        <v>0</v>
      </c>
      <c r="H271" s="2">
        <v>0</v>
      </c>
      <c r="I271" s="23">
        <f t="shared" si="28"/>
        <v>0</v>
      </c>
      <c r="J271" s="200"/>
      <c r="K271" s="204" t="s">
        <v>14</v>
      </c>
      <c r="L271" s="204"/>
      <c r="M271" s="23"/>
      <c r="N271" s="23"/>
      <c r="O271" s="23">
        <f t="shared" si="29"/>
        <v>0</v>
      </c>
      <c r="P271" s="200"/>
      <c r="Q271" s="1"/>
      <c r="R271" s="1"/>
      <c r="S271" s="1"/>
      <c r="T271" s="1"/>
      <c r="U271" s="1"/>
      <c r="V271" s="1"/>
      <c r="W271" s="1"/>
      <c r="X271" s="1"/>
      <c r="Y271" s="1"/>
      <c r="Z271" s="1"/>
      <c r="AA271" s="1"/>
      <c r="AB271" s="1"/>
      <c r="AC271" s="1"/>
      <c r="AD271" s="1"/>
      <c r="AE271" s="1"/>
      <c r="AF271" s="1"/>
      <c r="AG271" s="1"/>
      <c r="AH271" s="1"/>
      <c r="AI271" s="1"/>
      <c r="AJ271" s="1"/>
      <c r="AK271" s="1"/>
      <c r="AL271" s="1"/>
      <c r="AM271" s="1"/>
    </row>
    <row r="272" spans="1:39" x14ac:dyDescent="0.25">
      <c r="A272" s="1"/>
      <c r="B272" s="200"/>
      <c r="C272" s="362" t="s">
        <v>10</v>
      </c>
      <c r="D272" s="363"/>
      <c r="E272" s="2">
        <v>0</v>
      </c>
      <c r="F272" s="2">
        <v>0</v>
      </c>
      <c r="G272" s="2">
        <v>0</v>
      </c>
      <c r="H272" s="2">
        <v>0</v>
      </c>
      <c r="I272" s="23">
        <f t="shared" si="28"/>
        <v>0</v>
      </c>
      <c r="J272" s="200"/>
      <c r="K272" s="202" t="s">
        <v>10</v>
      </c>
      <c r="L272" s="203"/>
      <c r="M272" s="23"/>
      <c r="N272" s="23"/>
      <c r="O272" s="23">
        <f t="shared" si="29"/>
        <v>0</v>
      </c>
      <c r="P272" s="200"/>
      <c r="Q272" s="1"/>
      <c r="R272" s="1"/>
      <c r="S272" s="1"/>
      <c r="T272" s="1"/>
      <c r="U272" s="1"/>
      <c r="V272" s="1"/>
      <c r="W272" s="1"/>
      <c r="X272" s="1"/>
      <c r="Y272" s="1"/>
      <c r="Z272" s="1"/>
      <c r="AA272" s="1"/>
      <c r="AB272" s="1"/>
      <c r="AC272" s="1"/>
      <c r="AD272" s="1"/>
      <c r="AE272" s="1"/>
      <c r="AF272" s="1"/>
      <c r="AG272" s="1"/>
      <c r="AH272" s="1"/>
      <c r="AI272" s="1"/>
      <c r="AJ272" s="1"/>
      <c r="AK272" s="1"/>
      <c r="AL272" s="1"/>
      <c r="AM272" s="1"/>
    </row>
    <row r="273" spans="1:91" x14ac:dyDescent="0.25">
      <c r="A273" s="1"/>
      <c r="B273" s="200"/>
      <c r="C273" s="362" t="s">
        <v>11</v>
      </c>
      <c r="D273" s="363"/>
      <c r="E273" s="2">
        <v>0</v>
      </c>
      <c r="F273" s="2">
        <v>0</v>
      </c>
      <c r="G273" s="2">
        <v>0</v>
      </c>
      <c r="H273" s="2">
        <v>0</v>
      </c>
      <c r="I273" s="23">
        <f t="shared" si="28"/>
        <v>0</v>
      </c>
      <c r="J273" s="200"/>
      <c r="K273" s="202" t="s">
        <v>11</v>
      </c>
      <c r="L273" s="203"/>
      <c r="M273" s="23"/>
      <c r="N273" s="23"/>
      <c r="O273" s="23">
        <f t="shared" si="29"/>
        <v>0</v>
      </c>
      <c r="P273" s="200"/>
      <c r="Q273" s="1"/>
      <c r="R273" s="1"/>
      <c r="S273" s="1"/>
      <c r="T273" s="1"/>
      <c r="U273" s="1"/>
      <c r="V273" s="1"/>
      <c r="W273" s="1"/>
      <c r="X273" s="1"/>
      <c r="Y273" s="1"/>
      <c r="Z273" s="1"/>
      <c r="AA273" s="1"/>
      <c r="AB273" s="1"/>
      <c r="AC273" s="1"/>
      <c r="AD273" s="1"/>
      <c r="AE273" s="1"/>
      <c r="AF273" s="1"/>
      <c r="AG273" s="1"/>
      <c r="AH273" s="1"/>
      <c r="AI273" s="1"/>
      <c r="AJ273" s="1"/>
      <c r="AK273" s="1"/>
      <c r="AL273" s="1"/>
      <c r="AM273" s="1"/>
    </row>
    <row r="274" spans="1:91" x14ac:dyDescent="0.25">
      <c r="A274" s="1"/>
      <c r="B274" s="200"/>
      <c r="C274" s="362" t="s">
        <v>12</v>
      </c>
      <c r="D274" s="363"/>
      <c r="E274" s="2">
        <v>0</v>
      </c>
      <c r="F274" s="2">
        <v>0</v>
      </c>
      <c r="G274" s="2">
        <v>0</v>
      </c>
      <c r="H274" s="2">
        <v>0</v>
      </c>
      <c r="I274" s="23">
        <f t="shared" si="28"/>
        <v>0</v>
      </c>
      <c r="J274" s="200"/>
      <c r="K274" s="202" t="s">
        <v>12</v>
      </c>
      <c r="L274" s="203"/>
      <c r="M274" s="23"/>
      <c r="N274" s="23"/>
      <c r="O274" s="23">
        <f t="shared" si="29"/>
        <v>0</v>
      </c>
      <c r="P274" s="200"/>
      <c r="Q274" s="1"/>
      <c r="R274" s="1"/>
      <c r="S274" s="1"/>
      <c r="T274" s="1"/>
      <c r="U274" s="1"/>
      <c r="V274" s="1"/>
      <c r="W274" s="1"/>
      <c r="X274" s="1"/>
      <c r="Y274" s="1"/>
      <c r="Z274" s="1"/>
      <c r="AA274" s="1"/>
      <c r="AB274" s="1"/>
      <c r="AC274" s="1"/>
      <c r="AD274" s="1"/>
      <c r="AE274" s="1"/>
      <c r="AF274" s="1"/>
      <c r="AG274" s="1"/>
      <c r="AH274" s="1"/>
      <c r="AI274" s="1"/>
      <c r="AJ274" s="1"/>
      <c r="AK274" s="1"/>
      <c r="AL274" s="1"/>
      <c r="AM274" s="1"/>
    </row>
    <row r="275" spans="1:91" x14ac:dyDescent="0.25">
      <c r="A275" s="1"/>
      <c r="B275" s="200"/>
      <c r="C275" s="362" t="s">
        <v>31</v>
      </c>
      <c r="D275" s="363"/>
      <c r="E275" s="2">
        <v>0</v>
      </c>
      <c r="F275" s="2">
        <v>0</v>
      </c>
      <c r="G275" s="2">
        <v>0</v>
      </c>
      <c r="H275" s="2">
        <v>0</v>
      </c>
      <c r="I275" s="23">
        <f t="shared" si="28"/>
        <v>0</v>
      </c>
      <c r="J275" s="200"/>
      <c r="K275" s="202" t="s">
        <v>31</v>
      </c>
      <c r="L275" s="203"/>
      <c r="M275" s="23"/>
      <c r="N275" s="23"/>
      <c r="O275" s="23">
        <f t="shared" si="29"/>
        <v>0</v>
      </c>
      <c r="P275" s="200"/>
      <c r="Q275" s="1"/>
      <c r="R275" s="1"/>
      <c r="S275" s="1"/>
      <c r="T275" s="1"/>
      <c r="U275" s="1"/>
      <c r="V275" s="1"/>
      <c r="W275" s="1"/>
      <c r="X275" s="1"/>
      <c r="Y275" s="1"/>
      <c r="Z275" s="1"/>
      <c r="AA275" s="1"/>
      <c r="AB275" s="1"/>
      <c r="AC275" s="1"/>
      <c r="AD275" s="1"/>
      <c r="AE275" s="1"/>
      <c r="AF275" s="1"/>
      <c r="AG275" s="1"/>
      <c r="AH275" s="1"/>
      <c r="AI275" s="1"/>
      <c r="AJ275" s="1"/>
      <c r="AK275" s="1"/>
      <c r="AL275" s="1"/>
      <c r="AM275" s="1"/>
    </row>
    <row r="276" spans="1:91" x14ac:dyDescent="0.25">
      <c r="A276" s="1"/>
      <c r="B276" s="200"/>
      <c r="C276" s="362" t="s">
        <v>13</v>
      </c>
      <c r="D276" s="363"/>
      <c r="E276" s="2">
        <v>0</v>
      </c>
      <c r="F276" s="2">
        <v>0</v>
      </c>
      <c r="G276" s="2">
        <v>0</v>
      </c>
      <c r="H276" s="2">
        <v>0</v>
      </c>
      <c r="I276" s="23">
        <f t="shared" si="28"/>
        <v>0</v>
      </c>
      <c r="J276" s="200"/>
      <c r="K276" s="362" t="s">
        <v>13</v>
      </c>
      <c r="L276" s="363"/>
      <c r="M276" s="23"/>
      <c r="N276" s="23"/>
      <c r="O276" s="23">
        <f t="shared" si="29"/>
        <v>0</v>
      </c>
      <c r="P276" s="200"/>
      <c r="Q276" s="1"/>
      <c r="R276" s="1"/>
      <c r="S276" s="1"/>
      <c r="T276" s="1"/>
      <c r="U276" s="1"/>
      <c r="V276" s="1"/>
      <c r="W276" s="1"/>
      <c r="X276" s="1"/>
      <c r="Y276" s="1"/>
      <c r="Z276" s="1"/>
      <c r="AA276" s="1"/>
      <c r="AB276" s="1"/>
      <c r="AC276" s="1"/>
      <c r="AD276" s="1"/>
      <c r="AE276" s="1"/>
      <c r="AF276" s="1"/>
      <c r="AG276" s="1"/>
      <c r="AH276" s="1"/>
      <c r="AI276" s="1"/>
      <c r="AJ276" s="1"/>
      <c r="AK276" s="1"/>
      <c r="AL276" s="1"/>
      <c r="AM276" s="1"/>
    </row>
    <row r="277" spans="1:91" x14ac:dyDescent="0.25">
      <c r="A277" s="1"/>
      <c r="B277" s="200"/>
      <c r="C277" s="364" t="str">
        <f>+'2-FSN Entry and Summary'!$U$15</f>
        <v>My 1</v>
      </c>
      <c r="D277" s="364"/>
      <c r="E277" s="2">
        <v>0</v>
      </c>
      <c r="F277" s="2">
        <v>0</v>
      </c>
      <c r="G277" s="2">
        <v>0</v>
      </c>
      <c r="H277" s="2">
        <v>0</v>
      </c>
      <c r="I277" s="23">
        <f t="shared" si="28"/>
        <v>0</v>
      </c>
      <c r="J277" s="200"/>
      <c r="K277" s="362" t="str">
        <f>IF(C277=0," ",C277)</f>
        <v>My 1</v>
      </c>
      <c r="L277" s="363"/>
      <c r="M277" s="23"/>
      <c r="N277" s="23"/>
      <c r="O277" s="23">
        <f t="shared" si="29"/>
        <v>0</v>
      </c>
      <c r="P277" s="200"/>
      <c r="Q277" s="1"/>
      <c r="R277" s="1"/>
      <c r="S277" s="1"/>
      <c r="T277" s="1"/>
      <c r="U277" s="1"/>
      <c r="V277" s="1"/>
      <c r="W277" s="1"/>
      <c r="X277" s="1"/>
      <c r="Y277" s="1"/>
      <c r="Z277" s="1"/>
      <c r="AA277" s="1"/>
      <c r="AB277" s="1"/>
      <c r="AC277" s="1"/>
      <c r="AD277" s="1"/>
      <c r="AE277" s="1"/>
      <c r="AF277" s="1"/>
      <c r="AG277" s="1"/>
      <c r="AH277" s="1"/>
      <c r="AI277" s="1"/>
      <c r="AJ277" s="1"/>
      <c r="AK277" s="1"/>
      <c r="AL277" s="1"/>
      <c r="AM277" s="1"/>
    </row>
    <row r="278" spans="1:91" x14ac:dyDescent="0.25">
      <c r="A278" s="1"/>
      <c r="B278" s="200"/>
      <c r="C278" s="364" t="str">
        <f>+'2-FSN Entry and Summary'!$V$15</f>
        <v>My 2</v>
      </c>
      <c r="D278" s="364"/>
      <c r="E278" s="2">
        <v>0</v>
      </c>
      <c r="F278" s="2">
        <v>0</v>
      </c>
      <c r="G278" s="2">
        <v>0</v>
      </c>
      <c r="H278" s="2">
        <v>0</v>
      </c>
      <c r="I278" s="23">
        <f t="shared" si="28"/>
        <v>0</v>
      </c>
      <c r="J278" s="200"/>
      <c r="K278" s="362" t="str">
        <f>IF(C278=0," ",C278)</f>
        <v>My 2</v>
      </c>
      <c r="L278" s="363"/>
      <c r="M278" s="23"/>
      <c r="N278" s="23"/>
      <c r="O278" s="23">
        <f t="shared" si="29"/>
        <v>0</v>
      </c>
      <c r="P278" s="200"/>
      <c r="Q278" s="1"/>
      <c r="R278" s="1"/>
      <c r="S278" s="1"/>
      <c r="T278" s="1"/>
      <c r="U278" s="1"/>
      <c r="V278" s="1"/>
      <c r="W278" s="1"/>
      <c r="X278" s="1"/>
      <c r="Y278" s="1"/>
      <c r="Z278" s="1"/>
      <c r="AA278" s="1"/>
      <c r="AB278" s="1"/>
      <c r="AC278" s="1"/>
      <c r="AD278" s="1"/>
      <c r="AE278" s="1"/>
      <c r="AF278" s="1"/>
      <c r="AG278" s="1"/>
      <c r="AH278" s="1"/>
      <c r="AI278" s="1"/>
      <c r="AJ278" s="1"/>
      <c r="AK278" s="1"/>
      <c r="AL278" s="1"/>
      <c r="AM278" s="1"/>
    </row>
    <row r="279" spans="1:91" x14ac:dyDescent="0.25">
      <c r="A279" s="1"/>
      <c r="B279" s="200"/>
      <c r="C279" s="362" t="s">
        <v>7</v>
      </c>
      <c r="D279" s="363"/>
      <c r="E279" s="2">
        <v>0</v>
      </c>
      <c r="F279" s="2">
        <v>0</v>
      </c>
      <c r="G279" s="2">
        <v>0</v>
      </c>
      <c r="H279" s="2">
        <v>0</v>
      </c>
      <c r="I279" s="23">
        <f>AVERAGE(E279:H279)</f>
        <v>0</v>
      </c>
      <c r="J279" s="200"/>
      <c r="K279" s="205" t="s">
        <v>21</v>
      </c>
      <c r="L279" s="206"/>
      <c r="M279" s="23">
        <f>+E266-M268</f>
        <v>0</v>
      </c>
      <c r="N279" s="23">
        <f>+E266-N268</f>
        <v>0</v>
      </c>
      <c r="O279" s="23">
        <v>0</v>
      </c>
      <c r="P279" s="200"/>
      <c r="Q279" s="1"/>
      <c r="R279" s="1"/>
      <c r="S279" s="1"/>
      <c r="T279" s="1"/>
      <c r="U279" s="1"/>
      <c r="V279" s="1"/>
      <c r="W279" s="1"/>
      <c r="X279" s="1"/>
      <c r="Y279" s="1"/>
      <c r="Z279" s="1"/>
      <c r="AA279" s="1"/>
      <c r="AB279" s="1"/>
      <c r="AC279" s="1"/>
      <c r="AD279" s="1"/>
      <c r="AE279" s="1"/>
      <c r="AF279" s="1"/>
      <c r="AG279" s="1"/>
      <c r="AH279" s="1"/>
      <c r="AI279" s="1"/>
      <c r="AJ279" s="1"/>
      <c r="AK279" s="1"/>
      <c r="AL279" s="1"/>
      <c r="AM279" s="1"/>
    </row>
    <row r="280" spans="1:91" x14ac:dyDescent="0.25">
      <c r="A280" s="1"/>
      <c r="B280" s="200"/>
      <c r="C280" s="22" t="s">
        <v>16</v>
      </c>
      <c r="D280" s="22"/>
      <c r="E280" s="25">
        <f>SUM(E269:E279)</f>
        <v>0</v>
      </c>
      <c r="F280" s="25">
        <f>SUM(F269:F279)</f>
        <v>0</v>
      </c>
      <c r="G280" s="25">
        <f>SUM(G269:G279)</f>
        <v>0</v>
      </c>
      <c r="H280" s="25">
        <f>SUM(H269:H279)</f>
        <v>0</v>
      </c>
      <c r="I280" s="24">
        <f>IF(SUM(I269:I279)=0,0.00000000001,SUM(I269:I279))</f>
        <v>9.9999999999999994E-12</v>
      </c>
      <c r="J280" s="200"/>
      <c r="K280" s="365" t="s">
        <v>23</v>
      </c>
      <c r="L280" s="365"/>
      <c r="M280" s="24">
        <f>SUM(M268:M279)</f>
        <v>0</v>
      </c>
      <c r="N280" s="24">
        <f>SUM(N268:N279)</f>
        <v>0</v>
      </c>
      <c r="O280" s="24">
        <f>SUM(O268:O279)</f>
        <v>0</v>
      </c>
      <c r="P280" s="200"/>
      <c r="Q280" s="1"/>
      <c r="R280" s="1"/>
      <c r="S280" s="1"/>
      <c r="T280" s="1"/>
      <c r="U280" s="1"/>
      <c r="V280" s="1"/>
      <c r="W280" s="1"/>
      <c r="X280" s="1"/>
      <c r="Y280" s="1"/>
      <c r="Z280" s="1"/>
      <c r="AA280" s="1"/>
      <c r="AB280" s="1"/>
      <c r="AC280" s="1"/>
      <c r="AD280" s="1"/>
      <c r="AE280" s="1"/>
      <c r="AF280" s="1"/>
      <c r="AG280" s="1"/>
      <c r="AH280" s="1"/>
      <c r="AI280" s="1"/>
      <c r="AJ280" s="1"/>
      <c r="AK280" s="1"/>
      <c r="AL280" s="1"/>
      <c r="AM280" s="1"/>
    </row>
    <row r="281" spans="1:91" x14ac:dyDescent="0.25">
      <c r="A281" s="1"/>
      <c r="B281" s="366" t="str">
        <f>IF('2-FSN Entry and Summary'!B31,"*Continue to next FSN*","*No further FSN available*")</f>
        <v>*No further FSN available*</v>
      </c>
      <c r="C281" s="366"/>
      <c r="D281" s="366"/>
      <c r="E281" s="366"/>
      <c r="F281" s="366"/>
      <c r="G281" s="366"/>
      <c r="H281" s="366"/>
      <c r="I281" s="366"/>
      <c r="J281" s="366"/>
      <c r="K281" s="366"/>
      <c r="L281" s="366"/>
      <c r="M281" s="366"/>
      <c r="N281" s="366"/>
      <c r="O281" s="366"/>
      <c r="P281" s="366"/>
      <c r="Q281" s="1"/>
      <c r="R281" s="1"/>
      <c r="S281" s="1"/>
      <c r="T281" s="1"/>
      <c r="U281" s="1"/>
      <c r="V281" s="1"/>
      <c r="W281" s="1"/>
      <c r="X281" s="1"/>
      <c r="Y281" s="1"/>
      <c r="Z281" s="1"/>
      <c r="AA281" s="1"/>
      <c r="AB281" s="1"/>
      <c r="AC281" s="1"/>
      <c r="AD281" s="1"/>
      <c r="AE281" s="1"/>
      <c r="AF281" s="1"/>
      <c r="AG281" s="1"/>
      <c r="AH281" s="1"/>
      <c r="AI281" s="1"/>
      <c r="AJ281" s="1"/>
      <c r="AK281" s="1"/>
      <c r="AL281" s="1"/>
      <c r="AM281" s="1"/>
    </row>
    <row r="282" spans="1:91" x14ac:dyDescent="0.25">
      <c r="A282" s="1"/>
      <c r="B282" s="366"/>
      <c r="C282" s="366"/>
      <c r="D282" s="366"/>
      <c r="E282" s="366"/>
      <c r="F282" s="366"/>
      <c r="G282" s="366"/>
      <c r="H282" s="366"/>
      <c r="I282" s="366"/>
      <c r="J282" s="366"/>
      <c r="K282" s="366"/>
      <c r="L282" s="366"/>
      <c r="M282" s="366"/>
      <c r="N282" s="366"/>
      <c r="O282" s="366"/>
      <c r="P282" s="366"/>
      <c r="Q282" s="1"/>
      <c r="R282" s="1"/>
      <c r="S282" s="1"/>
      <c r="T282" s="1"/>
      <c r="U282" s="1"/>
      <c r="V282" s="1"/>
      <c r="W282" s="1"/>
      <c r="X282" s="1"/>
      <c r="Y282" s="1"/>
      <c r="Z282" s="1"/>
      <c r="AA282" s="1"/>
      <c r="AB282" s="1"/>
      <c r="AC282" s="1"/>
      <c r="AD282" s="1"/>
      <c r="AE282" s="1"/>
      <c r="AF282" s="1"/>
      <c r="AG282" s="1"/>
      <c r="AH282" s="1"/>
      <c r="AI282" s="1"/>
      <c r="AJ282" s="1"/>
      <c r="AK282" s="1"/>
      <c r="AL282" s="1"/>
      <c r="AM282" s="1"/>
    </row>
    <row r="283" spans="1:91" x14ac:dyDescent="0.25">
      <c r="A283" s="1"/>
      <c r="B283" s="200"/>
      <c r="C283" s="13" t="s">
        <v>1</v>
      </c>
      <c r="D283" s="14"/>
      <c r="E283" s="33">
        <f>+'2-FSN Entry and Summary'!B31</f>
        <v>0</v>
      </c>
      <c r="F283" s="14"/>
      <c r="G283" s="14" t="s">
        <v>15</v>
      </c>
      <c r="H283" s="31">
        <f>+'2-FSN Entry and Summary'!D31</f>
        <v>0</v>
      </c>
      <c r="I283" s="17" t="s">
        <v>3</v>
      </c>
      <c r="J283" s="200"/>
      <c r="K283" s="367" t="s">
        <v>17</v>
      </c>
      <c r="L283" s="368"/>
      <c r="M283" s="368"/>
      <c r="N283" s="368"/>
      <c r="O283" s="369"/>
      <c r="P283" s="200"/>
      <c r="Q283" s="1"/>
      <c r="R283" s="1"/>
      <c r="S283" s="1"/>
      <c r="T283" s="1"/>
      <c r="U283" s="1"/>
      <c r="V283" s="1"/>
      <c r="W283" s="1"/>
      <c r="X283" s="1"/>
      <c r="Y283" s="1"/>
      <c r="Z283" s="1"/>
      <c r="AA283" s="1"/>
      <c r="AB283" s="1"/>
      <c r="AC283" s="1"/>
      <c r="AD283" s="1"/>
      <c r="AE283" s="1"/>
      <c r="AF283" s="1"/>
      <c r="AG283" s="1"/>
      <c r="AH283" s="1"/>
      <c r="AI283" s="1"/>
      <c r="AJ283" s="1"/>
      <c r="AK283" s="1"/>
      <c r="AL283" s="1"/>
      <c r="AM283" s="1"/>
    </row>
    <row r="284" spans="1:91" x14ac:dyDescent="0.25">
      <c r="A284" s="1"/>
      <c r="B284" s="200"/>
      <c r="C284" s="15" t="s">
        <v>2</v>
      </c>
      <c r="D284" s="16"/>
      <c r="E284" s="31">
        <f>+'2-FSN Entry and Summary'!C31</f>
        <v>0</v>
      </c>
      <c r="F284" s="16" t="s">
        <v>3</v>
      </c>
      <c r="G284" s="16"/>
      <c r="H284" s="16"/>
      <c r="I284" s="18"/>
      <c r="J284" s="200"/>
      <c r="K284" s="22" t="s">
        <v>22</v>
      </c>
      <c r="L284" s="22">
        <f>+E283</f>
        <v>0</v>
      </c>
      <c r="M284" s="367" t="s">
        <v>20</v>
      </c>
      <c r="N284" s="368"/>
      <c r="O284" s="369"/>
      <c r="P284" s="200"/>
      <c r="Q284" s="1"/>
      <c r="R284" s="1"/>
      <c r="S284" s="1"/>
      <c r="T284" s="1"/>
      <c r="U284" s="1"/>
      <c r="V284" s="1"/>
      <c r="W284" s="1"/>
      <c r="X284" s="1"/>
      <c r="Y284" s="1"/>
      <c r="Z284" s="1"/>
      <c r="AA284" s="1"/>
      <c r="AB284" s="1"/>
      <c r="AC284" s="1"/>
      <c r="AD284" s="1"/>
      <c r="AE284" s="1"/>
      <c r="AF284" s="1"/>
      <c r="AG284" s="1"/>
      <c r="AH284" s="1"/>
      <c r="AI284" s="1"/>
      <c r="AJ284" s="1"/>
      <c r="AK284" s="1"/>
      <c r="AL284" s="1"/>
      <c r="AM284" s="1"/>
    </row>
    <row r="285" spans="1:91" x14ac:dyDescent="0.25">
      <c r="A285" s="1"/>
      <c r="B285" s="200"/>
      <c r="C285" s="367" t="s">
        <v>4</v>
      </c>
      <c r="D285" s="368"/>
      <c r="E285" s="368"/>
      <c r="F285" s="368"/>
      <c r="G285" s="368"/>
      <c r="H285" s="368"/>
      <c r="I285" s="369"/>
      <c r="J285" s="200"/>
      <c r="K285" s="370" t="s">
        <v>18</v>
      </c>
      <c r="L285" s="371"/>
      <c r="M285" s="26" t="s">
        <v>28</v>
      </c>
      <c r="N285" s="26" t="s">
        <v>29</v>
      </c>
      <c r="O285" s="26">
        <v>2</v>
      </c>
      <c r="P285" s="200"/>
      <c r="Q285" s="1"/>
      <c r="R285" s="1"/>
      <c r="S285" s="1"/>
      <c r="T285" s="1"/>
      <c r="U285" s="1"/>
      <c r="V285" s="1"/>
      <c r="W285" s="1"/>
      <c r="X285" s="1"/>
      <c r="Y285" s="1"/>
      <c r="Z285" s="1"/>
      <c r="AA285" s="1"/>
      <c r="AB285" s="1"/>
      <c r="AC285" s="1"/>
      <c r="AD285" s="1"/>
      <c r="AE285" s="1"/>
      <c r="AF285" s="1"/>
      <c r="AG285" s="1"/>
      <c r="AH285" s="1"/>
      <c r="AI285" s="1"/>
      <c r="AJ285" s="1"/>
      <c r="AK285" s="1"/>
      <c r="AL285" s="1"/>
      <c r="AM285" s="1"/>
    </row>
    <row r="286" spans="1:91" x14ac:dyDescent="0.25">
      <c r="A286" s="1"/>
      <c r="B286" s="200"/>
      <c r="C286" s="19" t="s">
        <v>6</v>
      </c>
      <c r="D286" s="19"/>
      <c r="E286" s="19">
        <v>2009</v>
      </c>
      <c r="F286" s="19">
        <v>2010</v>
      </c>
      <c r="G286" s="19">
        <v>2011</v>
      </c>
      <c r="H286" s="19">
        <v>2012</v>
      </c>
      <c r="I286" s="20" t="s">
        <v>5</v>
      </c>
      <c r="J286" s="200"/>
      <c r="K286" s="204" t="s">
        <v>19</v>
      </c>
      <c r="L286" s="204"/>
      <c r="M286" s="23">
        <f>+E284*0.8</f>
        <v>0</v>
      </c>
      <c r="N286" s="23">
        <f>MIN(I297,E284)</f>
        <v>0</v>
      </c>
      <c r="O286" s="23">
        <f>+I297/I298*E284</f>
        <v>0</v>
      </c>
      <c r="P286" s="200"/>
      <c r="Q286" s="1"/>
      <c r="R286" s="1"/>
      <c r="S286" s="1"/>
      <c r="T286" s="1"/>
      <c r="U286" s="1"/>
      <c r="V286" s="1"/>
      <c r="W286" s="1"/>
      <c r="X286" s="1"/>
      <c r="Y286" s="1"/>
      <c r="Z286" s="1"/>
      <c r="AA286" s="1"/>
      <c r="AB286" s="1"/>
      <c r="AC286" s="1"/>
      <c r="AD286" s="1"/>
      <c r="AE286" s="1"/>
      <c r="AF286" s="1"/>
      <c r="AG286" s="1"/>
      <c r="AH286" s="1"/>
      <c r="AI286" s="1"/>
      <c r="AJ286" s="1"/>
      <c r="AK286" s="1"/>
      <c r="AL286" s="1"/>
      <c r="AM286" s="1"/>
    </row>
    <row r="287" spans="1:91" x14ac:dyDescent="0.25">
      <c r="A287" s="1"/>
      <c r="B287" s="200"/>
      <c r="C287" s="372" t="s">
        <v>9</v>
      </c>
      <c r="D287" s="372"/>
      <c r="E287" s="2">
        <v>0</v>
      </c>
      <c r="F287" s="2">
        <v>0</v>
      </c>
      <c r="G287" s="2">
        <v>0</v>
      </c>
      <c r="H287" s="2">
        <v>0</v>
      </c>
      <c r="I287" s="23">
        <f>AVERAGE(E287:H287)</f>
        <v>0</v>
      </c>
      <c r="J287" s="200"/>
      <c r="K287" s="362" t="s">
        <v>9</v>
      </c>
      <c r="L287" s="363"/>
      <c r="M287" s="23"/>
      <c r="N287" s="23"/>
      <c r="O287" s="23">
        <f>+I287/$I$298*$E$284</f>
        <v>0</v>
      </c>
      <c r="P287" s="200"/>
      <c r="Q287" s="1"/>
      <c r="R287" s="1"/>
      <c r="S287" s="1"/>
      <c r="T287" s="1"/>
      <c r="U287" s="1"/>
      <c r="V287" s="1"/>
      <c r="W287" s="1"/>
      <c r="X287" s="1"/>
      <c r="Y287" s="1"/>
      <c r="Z287" s="1"/>
      <c r="AA287" s="1"/>
      <c r="AB287" s="1"/>
      <c r="AC287" s="1"/>
      <c r="AD287" s="1"/>
      <c r="AE287" s="1"/>
      <c r="AF287" s="1"/>
      <c r="AG287" s="1"/>
      <c r="AH287" s="1"/>
      <c r="AI287" s="1"/>
      <c r="AJ287" s="1"/>
      <c r="AK287" s="1"/>
      <c r="AL287" s="1"/>
      <c r="AM287" s="1"/>
      <c r="AN287" s="1"/>
      <c r="AO287" s="1"/>
      <c r="AP287" s="1"/>
      <c r="AQ287" s="1"/>
      <c r="AR287" s="1"/>
      <c r="AS287" s="1"/>
      <c r="AT287" s="1"/>
      <c r="AU287" s="1"/>
      <c r="AV287" s="1"/>
      <c r="AW287" s="1"/>
      <c r="AX287" s="1"/>
      <c r="AY287" s="1"/>
      <c r="AZ287" s="1"/>
      <c r="BA287" s="1"/>
      <c r="BB287" s="1"/>
      <c r="BC287" s="1"/>
      <c r="BD287" s="1"/>
      <c r="BE287" s="1"/>
      <c r="BF287" s="1"/>
      <c r="BG287" s="1"/>
      <c r="BH287" s="1"/>
      <c r="BI287" s="1"/>
      <c r="BJ287" s="1"/>
      <c r="BK287" s="1"/>
      <c r="BL287" s="1"/>
      <c r="BM287" s="1"/>
      <c r="BN287" s="1"/>
      <c r="BO287" s="1"/>
      <c r="BP287" s="1"/>
      <c r="BQ287" s="1"/>
      <c r="BR287" s="1"/>
      <c r="BS287" s="1"/>
      <c r="BT287" s="1"/>
      <c r="BU287" s="1"/>
      <c r="BV287" s="1"/>
      <c r="BW287" s="1"/>
      <c r="BX287" s="1"/>
      <c r="BY287" s="1"/>
      <c r="BZ287" s="1"/>
      <c r="CA287" s="1"/>
      <c r="CB287" s="1"/>
      <c r="CC287" s="1"/>
      <c r="CD287" s="1"/>
      <c r="CE287" s="1"/>
      <c r="CF287" s="1"/>
      <c r="CG287" s="1"/>
      <c r="CH287" s="1"/>
      <c r="CI287" s="1"/>
      <c r="CJ287" s="1"/>
      <c r="CK287" s="1"/>
      <c r="CL287" s="1"/>
      <c r="CM287" s="1"/>
    </row>
    <row r="288" spans="1:91" x14ac:dyDescent="0.25">
      <c r="A288" s="1"/>
      <c r="B288" s="200"/>
      <c r="C288" s="362" t="s">
        <v>8</v>
      </c>
      <c r="D288" s="363"/>
      <c r="E288" s="2">
        <v>0</v>
      </c>
      <c r="F288" s="2">
        <v>0</v>
      </c>
      <c r="G288" s="2">
        <v>0</v>
      </c>
      <c r="H288" s="2">
        <v>0</v>
      </c>
      <c r="I288" s="23">
        <f t="shared" ref="I288:I296" si="30">AVERAGE(E288:H288)</f>
        <v>0</v>
      </c>
      <c r="J288" s="200"/>
      <c r="K288" s="202" t="s">
        <v>8</v>
      </c>
      <c r="L288" s="203"/>
      <c r="M288" s="23"/>
      <c r="N288" s="23"/>
      <c r="O288" s="23">
        <f t="shared" ref="O288:O296" si="31">+I288/$I$298*$E$284</f>
        <v>0</v>
      </c>
      <c r="P288" s="200"/>
      <c r="Q288" s="1"/>
      <c r="R288" s="1"/>
      <c r="S288" s="1"/>
      <c r="T288" s="1"/>
      <c r="U288" s="1"/>
      <c r="V288" s="1"/>
      <c r="W288" s="1"/>
      <c r="X288" s="1"/>
      <c r="Y288" s="1"/>
      <c r="Z288" s="1"/>
      <c r="AA288" s="1"/>
      <c r="AB288" s="1"/>
      <c r="AC288" s="1"/>
      <c r="AD288" s="1"/>
      <c r="AE288" s="1"/>
      <c r="AF288" s="1"/>
      <c r="AG288" s="1"/>
      <c r="AH288" s="1"/>
      <c r="AI288" s="1"/>
      <c r="AJ288" s="1"/>
      <c r="AK288" s="1"/>
      <c r="AL288" s="1"/>
      <c r="AM288" s="1"/>
      <c r="AN288" s="1"/>
      <c r="AO288" s="1"/>
      <c r="AP288" s="1"/>
      <c r="AQ288" s="1"/>
      <c r="AR288" s="1"/>
      <c r="AS288" s="1"/>
      <c r="AT288" s="1"/>
      <c r="AU288" s="1"/>
      <c r="AV288" s="1"/>
      <c r="AW288" s="1"/>
      <c r="AX288" s="1"/>
      <c r="AY288" s="1"/>
      <c r="AZ288" s="1"/>
      <c r="BA288" s="1"/>
      <c r="BB288" s="1"/>
      <c r="BC288" s="1"/>
      <c r="BD288" s="1"/>
      <c r="BE288" s="1"/>
      <c r="BF288" s="1"/>
      <c r="BG288" s="1"/>
      <c r="BH288" s="1"/>
      <c r="BI288" s="1"/>
      <c r="BJ288" s="1"/>
      <c r="BK288" s="1"/>
      <c r="BL288" s="1"/>
      <c r="BM288" s="1"/>
      <c r="BN288" s="1"/>
      <c r="BO288" s="1"/>
      <c r="BP288" s="1"/>
      <c r="BQ288" s="1"/>
      <c r="BR288" s="1"/>
      <c r="BS288" s="1"/>
      <c r="BT288" s="1"/>
      <c r="BU288" s="1"/>
      <c r="BV288" s="1"/>
      <c r="BW288" s="1"/>
      <c r="BX288" s="1"/>
      <c r="BY288" s="1"/>
      <c r="BZ288" s="1"/>
      <c r="CA288" s="1"/>
      <c r="CB288" s="1"/>
      <c r="CC288" s="1"/>
      <c r="CD288" s="1"/>
      <c r="CE288" s="1"/>
      <c r="CF288" s="1"/>
      <c r="CG288" s="1"/>
      <c r="CH288" s="1"/>
      <c r="CI288" s="1"/>
      <c r="CJ288" s="1"/>
      <c r="CK288" s="1"/>
      <c r="CL288" s="1"/>
      <c r="CM288" s="1"/>
    </row>
    <row r="289" spans="1:91" x14ac:dyDescent="0.25">
      <c r="A289" s="1"/>
      <c r="B289" s="200"/>
      <c r="C289" s="204" t="s">
        <v>14</v>
      </c>
      <c r="D289" s="204"/>
      <c r="E289" s="2">
        <v>0</v>
      </c>
      <c r="F289" s="2">
        <v>0</v>
      </c>
      <c r="G289" s="2">
        <v>0</v>
      </c>
      <c r="H289" s="2">
        <v>0</v>
      </c>
      <c r="I289" s="23">
        <f t="shared" si="30"/>
        <v>0</v>
      </c>
      <c r="J289" s="200"/>
      <c r="K289" s="204" t="s">
        <v>14</v>
      </c>
      <c r="L289" s="204"/>
      <c r="M289" s="23"/>
      <c r="N289" s="23"/>
      <c r="O289" s="23">
        <f t="shared" si="31"/>
        <v>0</v>
      </c>
      <c r="P289" s="200"/>
      <c r="Q289" s="1"/>
      <c r="R289" s="1"/>
      <c r="S289" s="1"/>
      <c r="T289" s="1"/>
      <c r="U289" s="1"/>
      <c r="V289" s="1"/>
      <c r="W289" s="1"/>
      <c r="X289" s="1"/>
      <c r="Y289" s="1"/>
      <c r="Z289" s="1"/>
      <c r="AA289" s="1"/>
      <c r="AB289" s="1"/>
      <c r="AC289" s="1"/>
      <c r="AD289" s="1"/>
      <c r="AE289" s="1"/>
      <c r="AF289" s="1"/>
      <c r="AG289" s="1"/>
      <c r="AH289" s="1"/>
      <c r="AI289" s="1"/>
      <c r="AJ289" s="1"/>
      <c r="AK289" s="1"/>
      <c r="AL289" s="1"/>
      <c r="AM289" s="1"/>
      <c r="AN289" s="1"/>
      <c r="AO289" s="1"/>
      <c r="AP289" s="1"/>
      <c r="AQ289" s="1"/>
      <c r="AR289" s="1"/>
      <c r="AS289" s="1"/>
      <c r="AT289" s="1"/>
      <c r="AU289" s="1"/>
      <c r="AV289" s="1"/>
      <c r="AW289" s="1"/>
      <c r="AX289" s="1"/>
      <c r="AY289" s="1"/>
      <c r="AZ289" s="1"/>
      <c r="BA289" s="1"/>
      <c r="BB289" s="1"/>
      <c r="BC289" s="1"/>
      <c r="BD289" s="1"/>
      <c r="BE289" s="1"/>
      <c r="BF289" s="1"/>
      <c r="BG289" s="1"/>
      <c r="BH289" s="1"/>
      <c r="BI289" s="1"/>
      <c r="BJ289" s="1"/>
      <c r="BK289" s="1"/>
      <c r="BL289" s="1"/>
      <c r="BM289" s="1"/>
      <c r="BN289" s="1"/>
      <c r="BO289" s="1"/>
      <c r="BP289" s="1"/>
      <c r="BQ289" s="1"/>
      <c r="BR289" s="1"/>
      <c r="BS289" s="1"/>
      <c r="BT289" s="1"/>
      <c r="BU289" s="1"/>
      <c r="BV289" s="1"/>
      <c r="BW289" s="1"/>
      <c r="BX289" s="1"/>
      <c r="BY289" s="1"/>
      <c r="BZ289" s="1"/>
      <c r="CA289" s="1"/>
      <c r="CB289" s="1"/>
      <c r="CC289" s="1"/>
      <c r="CD289" s="1"/>
      <c r="CE289" s="1"/>
      <c r="CF289" s="1"/>
      <c r="CG289" s="1"/>
      <c r="CH289" s="1"/>
      <c r="CI289" s="1"/>
      <c r="CJ289" s="1"/>
      <c r="CK289" s="1"/>
      <c r="CL289" s="1"/>
      <c r="CM289" s="1"/>
    </row>
    <row r="290" spans="1:91" x14ac:dyDescent="0.25">
      <c r="A290" s="1"/>
      <c r="B290" s="200"/>
      <c r="C290" s="362" t="s">
        <v>10</v>
      </c>
      <c r="D290" s="363"/>
      <c r="E290" s="2">
        <v>0</v>
      </c>
      <c r="F290" s="2">
        <v>0</v>
      </c>
      <c r="G290" s="2">
        <v>0</v>
      </c>
      <c r="H290" s="2">
        <v>0</v>
      </c>
      <c r="I290" s="23">
        <f t="shared" si="30"/>
        <v>0</v>
      </c>
      <c r="J290" s="200"/>
      <c r="K290" s="202" t="s">
        <v>10</v>
      </c>
      <c r="L290" s="203"/>
      <c r="M290" s="23"/>
      <c r="N290" s="23"/>
      <c r="O290" s="23">
        <f t="shared" si="31"/>
        <v>0</v>
      </c>
      <c r="P290" s="200"/>
      <c r="Q290" s="1"/>
      <c r="R290" s="1"/>
      <c r="S290" s="1"/>
      <c r="T290" s="1"/>
      <c r="U290" s="1"/>
      <c r="V290" s="1"/>
      <c r="W290" s="1"/>
      <c r="X290" s="1"/>
      <c r="Y290" s="1"/>
      <c r="Z290" s="1"/>
      <c r="AA290" s="1"/>
      <c r="AB290" s="1"/>
      <c r="AC290" s="1"/>
      <c r="AD290" s="1"/>
      <c r="AE290" s="1"/>
      <c r="AF290" s="1"/>
      <c r="AG290" s="1"/>
      <c r="AH290" s="1"/>
      <c r="AI290" s="1"/>
      <c r="AJ290" s="1"/>
      <c r="AK290" s="1"/>
      <c r="AL290" s="1"/>
      <c r="AM290" s="1"/>
      <c r="AN290" s="1"/>
      <c r="AO290" s="1"/>
      <c r="AP290" s="1"/>
      <c r="AQ290" s="1"/>
      <c r="AR290" s="1"/>
      <c r="AS290" s="1"/>
      <c r="AT290" s="1"/>
      <c r="AU290" s="1"/>
      <c r="AV290" s="1"/>
      <c r="AW290" s="1"/>
      <c r="AX290" s="1"/>
      <c r="AY290" s="1"/>
      <c r="AZ290" s="1"/>
      <c r="BA290" s="1"/>
      <c r="BB290" s="1"/>
      <c r="BC290" s="1"/>
      <c r="BD290" s="1"/>
      <c r="BE290" s="1"/>
      <c r="BF290" s="1"/>
      <c r="BG290" s="1"/>
      <c r="BH290" s="1"/>
      <c r="BI290" s="1"/>
      <c r="BJ290" s="1"/>
      <c r="BK290" s="1"/>
      <c r="BL290" s="1"/>
      <c r="BM290" s="1"/>
      <c r="BN290" s="1"/>
      <c r="BO290" s="1"/>
      <c r="BP290" s="1"/>
      <c r="BQ290" s="1"/>
      <c r="BR290" s="1"/>
      <c r="BS290" s="1"/>
      <c r="BT290" s="1"/>
      <c r="BU290" s="1"/>
      <c r="BV290" s="1"/>
      <c r="BW290" s="1"/>
      <c r="BX290" s="1"/>
      <c r="BY290" s="1"/>
      <c r="BZ290" s="1"/>
      <c r="CA290" s="1"/>
      <c r="CB290" s="1"/>
      <c r="CC290" s="1"/>
      <c r="CD290" s="1"/>
      <c r="CE290" s="1"/>
      <c r="CF290" s="1"/>
      <c r="CG290" s="1"/>
      <c r="CH290" s="1"/>
      <c r="CI290" s="1"/>
      <c r="CJ290" s="1"/>
      <c r="CK290" s="1"/>
      <c r="CL290" s="1"/>
      <c r="CM290" s="1"/>
    </row>
    <row r="291" spans="1:91" x14ac:dyDescent="0.25">
      <c r="A291" s="1"/>
      <c r="B291" s="200"/>
      <c r="C291" s="362" t="s">
        <v>11</v>
      </c>
      <c r="D291" s="363"/>
      <c r="E291" s="2">
        <v>0</v>
      </c>
      <c r="F291" s="2">
        <v>0</v>
      </c>
      <c r="G291" s="2">
        <v>0</v>
      </c>
      <c r="H291" s="2">
        <v>0</v>
      </c>
      <c r="I291" s="23">
        <f t="shared" si="30"/>
        <v>0</v>
      </c>
      <c r="J291" s="200"/>
      <c r="K291" s="202" t="s">
        <v>11</v>
      </c>
      <c r="L291" s="203"/>
      <c r="M291" s="23"/>
      <c r="N291" s="23"/>
      <c r="O291" s="23">
        <f t="shared" si="31"/>
        <v>0</v>
      </c>
      <c r="P291" s="200"/>
      <c r="Q291" s="1"/>
      <c r="R291" s="1"/>
      <c r="S291" s="1"/>
      <c r="T291" s="1"/>
      <c r="U291" s="1"/>
      <c r="V291" s="1"/>
      <c r="W291" s="1"/>
      <c r="X291" s="1"/>
      <c r="Y291" s="1"/>
      <c r="Z291" s="1"/>
      <c r="AA291" s="1"/>
      <c r="AB291" s="1"/>
      <c r="AC291" s="1"/>
      <c r="AD291" s="1"/>
      <c r="AE291" s="1"/>
      <c r="AF291" s="1"/>
      <c r="AG291" s="1"/>
      <c r="AH291" s="1"/>
      <c r="AI291" s="1"/>
      <c r="AJ291" s="1"/>
      <c r="AK291" s="1"/>
      <c r="AL291" s="1"/>
      <c r="AM291" s="1"/>
      <c r="AN291" s="1"/>
      <c r="AO291" s="1"/>
      <c r="AP291" s="1"/>
      <c r="AQ291" s="1"/>
      <c r="AR291" s="1"/>
      <c r="AS291" s="1"/>
      <c r="AT291" s="1"/>
      <c r="AU291" s="1"/>
      <c r="AV291" s="1"/>
      <c r="AW291" s="1"/>
      <c r="AX291" s="1"/>
      <c r="AY291" s="1"/>
      <c r="AZ291" s="1"/>
      <c r="BA291" s="1"/>
      <c r="BB291" s="1"/>
      <c r="BC291" s="1"/>
      <c r="BD291" s="1"/>
      <c r="BE291" s="1"/>
      <c r="BF291" s="1"/>
      <c r="BG291" s="1"/>
      <c r="BH291" s="1"/>
      <c r="BI291" s="1"/>
      <c r="BJ291" s="1"/>
      <c r="BK291" s="1"/>
      <c r="BL291" s="1"/>
      <c r="BM291" s="1"/>
      <c r="BN291" s="1"/>
      <c r="BO291" s="1"/>
      <c r="BP291" s="1"/>
      <c r="BQ291" s="1"/>
      <c r="BR291" s="1"/>
      <c r="BS291" s="1"/>
      <c r="BT291" s="1"/>
      <c r="BU291" s="1"/>
      <c r="BV291" s="1"/>
      <c r="BW291" s="1"/>
      <c r="BX291" s="1"/>
      <c r="BY291" s="1"/>
      <c r="BZ291" s="1"/>
      <c r="CA291" s="1"/>
      <c r="CB291" s="1"/>
      <c r="CC291" s="1"/>
      <c r="CD291" s="1"/>
      <c r="CE291" s="1"/>
      <c r="CF291" s="1"/>
      <c r="CG291" s="1"/>
      <c r="CH291" s="1"/>
      <c r="CI291" s="1"/>
      <c r="CJ291" s="1"/>
      <c r="CK291" s="1"/>
      <c r="CL291" s="1"/>
      <c r="CM291" s="1"/>
    </row>
    <row r="292" spans="1:91" x14ac:dyDescent="0.25">
      <c r="A292" s="1"/>
      <c r="B292" s="200"/>
      <c r="C292" s="362" t="s">
        <v>12</v>
      </c>
      <c r="D292" s="363"/>
      <c r="E292" s="2">
        <v>0</v>
      </c>
      <c r="F292" s="2">
        <v>0</v>
      </c>
      <c r="G292" s="2">
        <v>0</v>
      </c>
      <c r="H292" s="2">
        <v>0</v>
      </c>
      <c r="I292" s="23">
        <f t="shared" si="30"/>
        <v>0</v>
      </c>
      <c r="J292" s="200"/>
      <c r="K292" s="202" t="s">
        <v>12</v>
      </c>
      <c r="L292" s="203"/>
      <c r="M292" s="23"/>
      <c r="N292" s="23"/>
      <c r="O292" s="23">
        <f t="shared" si="31"/>
        <v>0</v>
      </c>
      <c r="P292" s="200"/>
      <c r="Q292" s="1"/>
      <c r="R292" s="1"/>
      <c r="S292" s="1"/>
      <c r="T292" s="1"/>
      <c r="U292" s="1"/>
      <c r="V292" s="1"/>
      <c r="W292" s="1"/>
      <c r="X292" s="1"/>
      <c r="Y292" s="1"/>
      <c r="Z292" s="1"/>
      <c r="AA292" s="1"/>
      <c r="AB292" s="1"/>
      <c r="AC292" s="1"/>
      <c r="AD292" s="1"/>
      <c r="AE292" s="1"/>
      <c r="AF292" s="1"/>
      <c r="AG292" s="1"/>
      <c r="AH292" s="1"/>
      <c r="AI292" s="1"/>
      <c r="AJ292" s="1"/>
      <c r="AK292" s="1"/>
      <c r="AL292" s="1"/>
      <c r="AM292" s="1"/>
      <c r="AN292" s="1"/>
      <c r="AO292" s="1"/>
      <c r="AP292" s="1"/>
      <c r="AQ292" s="1"/>
      <c r="AR292" s="1"/>
      <c r="AS292" s="1"/>
      <c r="AT292" s="1"/>
      <c r="AU292" s="1"/>
      <c r="AV292" s="1"/>
      <c r="AW292" s="1"/>
      <c r="AX292" s="1"/>
      <c r="AY292" s="1"/>
      <c r="AZ292" s="1"/>
      <c r="BA292" s="1"/>
      <c r="BB292" s="1"/>
      <c r="BC292" s="1"/>
      <c r="BD292" s="1"/>
      <c r="BE292" s="1"/>
      <c r="BF292" s="1"/>
      <c r="BG292" s="1"/>
      <c r="BH292" s="1"/>
      <c r="BI292" s="1"/>
      <c r="BJ292" s="1"/>
      <c r="BK292" s="1"/>
      <c r="BL292" s="1"/>
      <c r="BM292" s="1"/>
      <c r="BN292" s="1"/>
      <c r="BO292" s="1"/>
      <c r="BP292" s="1"/>
      <c r="BQ292" s="1"/>
      <c r="BR292" s="1"/>
      <c r="BS292" s="1"/>
      <c r="BT292" s="1"/>
      <c r="BU292" s="1"/>
      <c r="BV292" s="1"/>
      <c r="BW292" s="1"/>
      <c r="BX292" s="1"/>
      <c r="BY292" s="1"/>
      <c r="BZ292" s="1"/>
      <c r="CA292" s="1"/>
      <c r="CB292" s="1"/>
      <c r="CC292" s="1"/>
      <c r="CD292" s="1"/>
      <c r="CE292" s="1"/>
      <c r="CF292" s="1"/>
      <c r="CG292" s="1"/>
      <c r="CH292" s="1"/>
      <c r="CI292" s="1"/>
      <c r="CJ292" s="1"/>
      <c r="CK292" s="1"/>
      <c r="CL292" s="1"/>
      <c r="CM292" s="1"/>
    </row>
    <row r="293" spans="1:91" x14ac:dyDescent="0.25">
      <c r="A293" s="1"/>
      <c r="B293" s="200"/>
      <c r="C293" s="362" t="s">
        <v>31</v>
      </c>
      <c r="D293" s="363"/>
      <c r="E293" s="2">
        <v>0</v>
      </c>
      <c r="F293" s="2">
        <v>0</v>
      </c>
      <c r="G293" s="2">
        <v>0</v>
      </c>
      <c r="H293" s="2">
        <v>0</v>
      </c>
      <c r="I293" s="23">
        <f t="shared" si="30"/>
        <v>0</v>
      </c>
      <c r="J293" s="200"/>
      <c r="K293" s="202" t="s">
        <v>31</v>
      </c>
      <c r="L293" s="203"/>
      <c r="M293" s="23"/>
      <c r="N293" s="23"/>
      <c r="O293" s="23">
        <f t="shared" si="31"/>
        <v>0</v>
      </c>
      <c r="P293" s="200"/>
      <c r="Q293" s="1"/>
      <c r="R293" s="1"/>
      <c r="S293" s="1"/>
      <c r="T293" s="1"/>
      <c r="U293" s="1"/>
      <c r="V293" s="1"/>
      <c r="W293" s="1"/>
      <c r="X293" s="1"/>
      <c r="Y293" s="1"/>
      <c r="Z293" s="1"/>
      <c r="AA293" s="1"/>
      <c r="AB293" s="1"/>
      <c r="AC293" s="1"/>
      <c r="AD293" s="1"/>
      <c r="AE293" s="1"/>
      <c r="AF293" s="1"/>
      <c r="AG293" s="1"/>
      <c r="AH293" s="1"/>
      <c r="AI293" s="1"/>
      <c r="AJ293" s="1"/>
      <c r="AK293" s="1"/>
      <c r="AL293" s="1"/>
      <c r="AM293" s="1"/>
      <c r="AN293" s="1"/>
      <c r="AO293" s="1"/>
      <c r="AP293" s="1"/>
      <c r="AQ293" s="1"/>
      <c r="AR293" s="1"/>
      <c r="AS293" s="1"/>
      <c r="AT293" s="1"/>
      <c r="AU293" s="1"/>
      <c r="AV293" s="1"/>
      <c r="AW293" s="1"/>
      <c r="AX293" s="1"/>
      <c r="AY293" s="1"/>
      <c r="AZ293" s="1"/>
      <c r="BA293" s="1"/>
      <c r="BB293" s="1"/>
      <c r="BC293" s="1"/>
      <c r="BD293" s="1"/>
      <c r="BE293" s="1"/>
      <c r="BF293" s="1"/>
      <c r="BG293" s="1"/>
      <c r="BH293" s="1"/>
      <c r="BI293" s="1"/>
      <c r="BJ293" s="1"/>
      <c r="BK293" s="1"/>
      <c r="BL293" s="1"/>
      <c r="BM293" s="1"/>
      <c r="BN293" s="1"/>
      <c r="BO293" s="1"/>
      <c r="BP293" s="1"/>
      <c r="BQ293" s="1"/>
      <c r="BR293" s="1"/>
      <c r="BS293" s="1"/>
      <c r="BT293" s="1"/>
      <c r="BU293" s="1"/>
      <c r="BV293" s="1"/>
      <c r="BW293" s="1"/>
      <c r="BX293" s="1"/>
      <c r="BY293" s="1"/>
      <c r="BZ293" s="1"/>
      <c r="CA293" s="1"/>
      <c r="CB293" s="1"/>
      <c r="CC293" s="1"/>
      <c r="CD293" s="1"/>
      <c r="CE293" s="1"/>
      <c r="CF293" s="1"/>
      <c r="CG293" s="1"/>
      <c r="CH293" s="1"/>
      <c r="CI293" s="1"/>
      <c r="CJ293" s="1"/>
      <c r="CK293" s="1"/>
      <c r="CL293" s="1"/>
      <c r="CM293" s="1"/>
    </row>
    <row r="294" spans="1:91" x14ac:dyDescent="0.25">
      <c r="A294" s="1"/>
      <c r="B294" s="200"/>
      <c r="C294" s="362" t="s">
        <v>13</v>
      </c>
      <c r="D294" s="363"/>
      <c r="E294" s="2">
        <v>0</v>
      </c>
      <c r="F294" s="2">
        <v>0</v>
      </c>
      <c r="G294" s="2">
        <v>0</v>
      </c>
      <c r="H294" s="2">
        <v>0</v>
      </c>
      <c r="I294" s="23">
        <f t="shared" si="30"/>
        <v>0</v>
      </c>
      <c r="J294" s="200"/>
      <c r="K294" s="362" t="s">
        <v>13</v>
      </c>
      <c r="L294" s="363"/>
      <c r="M294" s="23"/>
      <c r="N294" s="23"/>
      <c r="O294" s="23">
        <f t="shared" si="31"/>
        <v>0</v>
      </c>
      <c r="P294" s="200"/>
      <c r="Q294" s="1"/>
      <c r="R294" s="1"/>
      <c r="S294" s="1"/>
      <c r="T294" s="1"/>
      <c r="U294" s="1"/>
      <c r="V294" s="1"/>
      <c r="W294" s="1"/>
      <c r="X294" s="1"/>
      <c r="Y294" s="1"/>
      <c r="Z294" s="1"/>
      <c r="AA294" s="1"/>
      <c r="AB294" s="1"/>
      <c r="AC294" s="1"/>
      <c r="AD294" s="1"/>
      <c r="AE294" s="1"/>
      <c r="AF294" s="1"/>
      <c r="AG294" s="1"/>
      <c r="AH294" s="1"/>
      <c r="AI294" s="1"/>
      <c r="AJ294" s="1"/>
      <c r="AK294" s="1"/>
      <c r="AL294" s="1"/>
      <c r="AM294" s="1"/>
      <c r="AN294" s="1"/>
      <c r="AO294" s="1"/>
      <c r="AP294" s="1"/>
      <c r="AQ294" s="1"/>
      <c r="AR294" s="1"/>
      <c r="AS294" s="1"/>
      <c r="AT294" s="1"/>
      <c r="AU294" s="1"/>
      <c r="AV294" s="1"/>
      <c r="AW294" s="1"/>
      <c r="AX294" s="1"/>
      <c r="AY294" s="1"/>
      <c r="AZ294" s="1"/>
      <c r="BA294" s="1"/>
      <c r="BB294" s="1"/>
      <c r="BC294" s="1"/>
      <c r="BD294" s="1"/>
      <c r="BE294" s="1"/>
      <c r="BF294" s="1"/>
      <c r="BG294" s="1"/>
      <c r="BH294" s="1"/>
      <c r="BI294" s="1"/>
      <c r="BJ294" s="1"/>
      <c r="BK294" s="1"/>
      <c r="BL294" s="1"/>
      <c r="BM294" s="1"/>
      <c r="BN294" s="1"/>
      <c r="BO294" s="1"/>
      <c r="BP294" s="1"/>
      <c r="BQ294" s="1"/>
      <c r="BR294" s="1"/>
      <c r="BS294" s="1"/>
      <c r="BT294" s="1"/>
      <c r="BU294" s="1"/>
      <c r="BV294" s="1"/>
      <c r="BW294" s="1"/>
      <c r="BX294" s="1"/>
      <c r="BY294" s="1"/>
      <c r="BZ294" s="1"/>
      <c r="CA294" s="1"/>
      <c r="CB294" s="1"/>
      <c r="CC294" s="1"/>
      <c r="CD294" s="1"/>
      <c r="CE294" s="1"/>
      <c r="CF294" s="1"/>
      <c r="CG294" s="1"/>
      <c r="CH294" s="1"/>
      <c r="CI294" s="1"/>
      <c r="CJ294" s="1"/>
      <c r="CK294" s="1"/>
      <c r="CL294" s="1"/>
      <c r="CM294" s="1"/>
    </row>
    <row r="295" spans="1:91" x14ac:dyDescent="0.25">
      <c r="A295" s="1"/>
      <c r="B295" s="200"/>
      <c r="C295" s="364" t="str">
        <f>+'2-FSN Entry and Summary'!$U$15</f>
        <v>My 1</v>
      </c>
      <c r="D295" s="364"/>
      <c r="E295" s="2">
        <v>0</v>
      </c>
      <c r="F295" s="2">
        <v>0</v>
      </c>
      <c r="G295" s="2">
        <v>0</v>
      </c>
      <c r="H295" s="2">
        <v>0</v>
      </c>
      <c r="I295" s="23">
        <f t="shared" si="30"/>
        <v>0</v>
      </c>
      <c r="J295" s="200"/>
      <c r="K295" s="362" t="str">
        <f>IF(C295=0," ",C295)</f>
        <v>My 1</v>
      </c>
      <c r="L295" s="363"/>
      <c r="M295" s="23"/>
      <c r="N295" s="23"/>
      <c r="O295" s="23">
        <f t="shared" si="31"/>
        <v>0</v>
      </c>
      <c r="P295" s="200"/>
      <c r="Q295" s="1"/>
      <c r="R295" s="1"/>
      <c r="S295" s="1"/>
      <c r="T295" s="1"/>
      <c r="U295" s="1"/>
      <c r="V295" s="1"/>
      <c r="W295" s="1"/>
      <c r="X295" s="1"/>
      <c r="Y295" s="1"/>
      <c r="Z295" s="1"/>
      <c r="AA295" s="1"/>
      <c r="AB295" s="1"/>
      <c r="AC295" s="1"/>
      <c r="AD295" s="1"/>
      <c r="AE295" s="1"/>
      <c r="AF295" s="1"/>
      <c r="AG295" s="1"/>
      <c r="AH295" s="1"/>
      <c r="AI295" s="1"/>
      <c r="AJ295" s="1"/>
      <c r="AK295" s="1"/>
      <c r="AL295" s="1"/>
      <c r="AM295" s="1"/>
      <c r="AN295" s="1"/>
      <c r="AO295" s="1"/>
      <c r="AP295" s="1"/>
      <c r="AQ295" s="1"/>
      <c r="AR295" s="1"/>
      <c r="AS295" s="1"/>
      <c r="AT295" s="1"/>
      <c r="AU295" s="1"/>
      <c r="AV295" s="1"/>
      <c r="AW295" s="1"/>
      <c r="AX295" s="1"/>
      <c r="AY295" s="1"/>
      <c r="AZ295" s="1"/>
      <c r="BA295" s="1"/>
      <c r="BB295" s="1"/>
      <c r="BC295" s="1"/>
      <c r="BD295" s="1"/>
      <c r="BE295" s="1"/>
      <c r="BF295" s="1"/>
      <c r="BG295" s="1"/>
      <c r="BH295" s="1"/>
      <c r="BI295" s="1"/>
      <c r="BJ295" s="1"/>
      <c r="BK295" s="1"/>
      <c r="BL295" s="1"/>
      <c r="BM295" s="1"/>
      <c r="BN295" s="1"/>
      <c r="BO295" s="1"/>
      <c r="BP295" s="1"/>
      <c r="BQ295" s="1"/>
      <c r="BR295" s="1"/>
      <c r="BS295" s="1"/>
      <c r="BT295" s="1"/>
      <c r="BU295" s="1"/>
      <c r="BV295" s="1"/>
      <c r="BW295" s="1"/>
      <c r="BX295" s="1"/>
      <c r="BY295" s="1"/>
      <c r="BZ295" s="1"/>
      <c r="CA295" s="1"/>
      <c r="CB295" s="1"/>
      <c r="CC295" s="1"/>
      <c r="CD295" s="1"/>
      <c r="CE295" s="1"/>
      <c r="CF295" s="1"/>
      <c r="CG295" s="1"/>
      <c r="CH295" s="1"/>
      <c r="CI295" s="1"/>
      <c r="CJ295" s="1"/>
      <c r="CK295" s="1"/>
      <c r="CL295" s="1"/>
      <c r="CM295" s="1"/>
    </row>
    <row r="296" spans="1:91" x14ac:dyDescent="0.25">
      <c r="A296" s="1"/>
      <c r="B296" s="200"/>
      <c r="C296" s="364" t="str">
        <f>+'2-FSN Entry and Summary'!$V$15</f>
        <v>My 2</v>
      </c>
      <c r="D296" s="364"/>
      <c r="E296" s="2">
        <v>0</v>
      </c>
      <c r="F296" s="2">
        <v>0</v>
      </c>
      <c r="G296" s="2">
        <v>0</v>
      </c>
      <c r="H296" s="2">
        <v>0</v>
      </c>
      <c r="I296" s="23">
        <f t="shared" si="30"/>
        <v>0</v>
      </c>
      <c r="J296" s="200"/>
      <c r="K296" s="362" t="str">
        <f>IF(C296=0," ",C296)</f>
        <v>My 2</v>
      </c>
      <c r="L296" s="363"/>
      <c r="M296" s="23"/>
      <c r="N296" s="23"/>
      <c r="O296" s="23">
        <f t="shared" si="31"/>
        <v>0</v>
      </c>
      <c r="P296" s="200"/>
      <c r="Q296" s="1"/>
      <c r="R296" s="1"/>
      <c r="S296" s="1"/>
      <c r="T296" s="1"/>
      <c r="U296" s="1"/>
      <c r="V296" s="1"/>
      <c r="W296" s="1"/>
      <c r="X296" s="1"/>
      <c r="Y296" s="1"/>
      <c r="Z296" s="1"/>
      <c r="AA296" s="1"/>
      <c r="AB296" s="1"/>
      <c r="AC296" s="1"/>
      <c r="AD296" s="1"/>
      <c r="AE296" s="1"/>
      <c r="AF296" s="1"/>
      <c r="AG296" s="1"/>
      <c r="AH296" s="1"/>
      <c r="AI296" s="1"/>
      <c r="AJ296" s="1"/>
      <c r="AK296" s="1"/>
      <c r="AL296" s="1"/>
      <c r="AM296" s="1"/>
      <c r="AN296" s="1"/>
      <c r="AO296" s="1"/>
      <c r="AP296" s="1"/>
      <c r="AQ296" s="1"/>
      <c r="AR296" s="1"/>
      <c r="AS296" s="1"/>
      <c r="AT296" s="1"/>
      <c r="AU296" s="1"/>
      <c r="AV296" s="1"/>
      <c r="AW296" s="1"/>
      <c r="AX296" s="1"/>
      <c r="AY296" s="1"/>
      <c r="AZ296" s="1"/>
      <c r="BA296" s="1"/>
      <c r="BB296" s="1"/>
      <c r="BC296" s="1"/>
      <c r="BD296" s="1"/>
      <c r="BE296" s="1"/>
      <c r="BF296" s="1"/>
      <c r="BG296" s="1"/>
      <c r="BH296" s="1"/>
      <c r="BI296" s="1"/>
      <c r="BJ296" s="1"/>
      <c r="BK296" s="1"/>
      <c r="BL296" s="1"/>
      <c r="BM296" s="1"/>
      <c r="BN296" s="1"/>
      <c r="BO296" s="1"/>
      <c r="BP296" s="1"/>
      <c r="BQ296" s="1"/>
      <c r="BR296" s="1"/>
      <c r="BS296" s="1"/>
      <c r="BT296" s="1"/>
      <c r="BU296" s="1"/>
      <c r="BV296" s="1"/>
      <c r="BW296" s="1"/>
      <c r="BX296" s="1"/>
      <c r="BY296" s="1"/>
      <c r="BZ296" s="1"/>
      <c r="CA296" s="1"/>
      <c r="CB296" s="1"/>
      <c r="CC296" s="1"/>
      <c r="CD296" s="1"/>
      <c r="CE296" s="1"/>
      <c r="CF296" s="1"/>
      <c r="CG296" s="1"/>
      <c r="CH296" s="1"/>
      <c r="CI296" s="1"/>
      <c r="CJ296" s="1"/>
      <c r="CK296" s="1"/>
      <c r="CL296" s="1"/>
      <c r="CM296" s="1"/>
    </row>
    <row r="297" spans="1:91" x14ac:dyDescent="0.25">
      <c r="A297" s="1"/>
      <c r="B297" s="200"/>
      <c r="C297" s="362" t="s">
        <v>7</v>
      </c>
      <c r="D297" s="363"/>
      <c r="E297" s="2">
        <v>0</v>
      </c>
      <c r="F297" s="2">
        <v>0</v>
      </c>
      <c r="G297" s="2">
        <v>0</v>
      </c>
      <c r="H297" s="2">
        <v>0</v>
      </c>
      <c r="I297" s="23">
        <f>AVERAGE(E297:H297)</f>
        <v>0</v>
      </c>
      <c r="J297" s="200"/>
      <c r="K297" s="205" t="s">
        <v>21</v>
      </c>
      <c r="L297" s="206"/>
      <c r="M297" s="23">
        <f>+E284-M286</f>
        <v>0</v>
      </c>
      <c r="N297" s="23">
        <f>+E284-N286</f>
        <v>0</v>
      </c>
      <c r="O297" s="23">
        <v>0</v>
      </c>
      <c r="P297" s="200"/>
      <c r="Q297" s="1"/>
      <c r="R297" s="1"/>
      <c r="S297" s="1"/>
      <c r="T297" s="1"/>
      <c r="U297" s="1"/>
      <c r="V297" s="1"/>
      <c r="W297" s="1"/>
      <c r="X297" s="1"/>
      <c r="Y297" s="1"/>
      <c r="Z297" s="1"/>
      <c r="AA297" s="1"/>
      <c r="AB297" s="1"/>
      <c r="AC297" s="1"/>
      <c r="AD297" s="1"/>
      <c r="AE297" s="1"/>
      <c r="AF297" s="1"/>
      <c r="AG297" s="1"/>
      <c r="AH297" s="1"/>
      <c r="AI297" s="1"/>
      <c r="AJ297" s="1"/>
      <c r="AK297" s="1"/>
      <c r="AL297" s="1"/>
      <c r="AM297" s="1"/>
      <c r="AN297" s="1"/>
      <c r="AO297" s="1"/>
      <c r="AP297" s="1"/>
      <c r="AQ297" s="1"/>
      <c r="AR297" s="1"/>
      <c r="AS297" s="1"/>
      <c r="AT297" s="1"/>
      <c r="AU297" s="1"/>
      <c r="AV297" s="1"/>
      <c r="AW297" s="1"/>
      <c r="AX297" s="1"/>
      <c r="AY297" s="1"/>
      <c r="AZ297" s="1"/>
      <c r="BA297" s="1"/>
      <c r="BB297" s="1"/>
      <c r="BC297" s="1"/>
      <c r="BD297" s="1"/>
      <c r="BE297" s="1"/>
      <c r="BF297" s="1"/>
      <c r="BG297" s="1"/>
      <c r="BH297" s="1"/>
      <c r="BI297" s="1"/>
      <c r="BJ297" s="1"/>
      <c r="BK297" s="1"/>
      <c r="BL297" s="1"/>
      <c r="BM297" s="1"/>
      <c r="BN297" s="1"/>
      <c r="BO297" s="1"/>
      <c r="BP297" s="1"/>
      <c r="BQ297" s="1"/>
      <c r="BR297" s="1"/>
      <c r="BS297" s="1"/>
      <c r="BT297" s="1"/>
      <c r="BU297" s="1"/>
      <c r="BV297" s="1"/>
      <c r="BW297" s="1"/>
      <c r="BX297" s="1"/>
      <c r="BY297" s="1"/>
      <c r="BZ297" s="1"/>
      <c r="CA297" s="1"/>
      <c r="CB297" s="1"/>
      <c r="CC297" s="1"/>
      <c r="CD297" s="1"/>
      <c r="CE297" s="1"/>
      <c r="CF297" s="1"/>
      <c r="CG297" s="1"/>
      <c r="CH297" s="1"/>
      <c r="CI297" s="1"/>
      <c r="CJ297" s="1"/>
      <c r="CK297" s="1"/>
      <c r="CL297" s="1"/>
      <c r="CM297" s="1"/>
    </row>
    <row r="298" spans="1:91" x14ac:dyDescent="0.25">
      <c r="A298" s="1"/>
      <c r="B298" s="200"/>
      <c r="C298" s="22" t="s">
        <v>16</v>
      </c>
      <c r="D298" s="22"/>
      <c r="E298" s="25">
        <f>SUM(E287:E297)</f>
        <v>0</v>
      </c>
      <c r="F298" s="25">
        <f>SUM(F287:F297)</f>
        <v>0</v>
      </c>
      <c r="G298" s="25">
        <f>SUM(G287:G297)</f>
        <v>0</v>
      </c>
      <c r="H298" s="25">
        <f>SUM(H287:H297)</f>
        <v>0</v>
      </c>
      <c r="I298" s="24">
        <f>IF(SUM(I287:I297)=0,0.00000000001,SUM(I287:I297))</f>
        <v>9.9999999999999994E-12</v>
      </c>
      <c r="J298" s="200"/>
      <c r="K298" s="365" t="s">
        <v>23</v>
      </c>
      <c r="L298" s="365"/>
      <c r="M298" s="24">
        <f>SUM(M286:M297)</f>
        <v>0</v>
      </c>
      <c r="N298" s="24">
        <f>SUM(N286:N297)</f>
        <v>0</v>
      </c>
      <c r="O298" s="24">
        <f>SUM(O286:O297)</f>
        <v>0</v>
      </c>
      <c r="P298" s="200"/>
      <c r="Q298" s="1"/>
      <c r="R298" s="1"/>
      <c r="S298" s="1"/>
      <c r="T298" s="1"/>
      <c r="U298" s="1"/>
      <c r="V298" s="1"/>
      <c r="W298" s="1"/>
      <c r="X298" s="1"/>
      <c r="Y298" s="1"/>
      <c r="Z298" s="1"/>
      <c r="AA298" s="1"/>
      <c r="AB298" s="1"/>
      <c r="AC298" s="1"/>
      <c r="AD298" s="1"/>
      <c r="AE298" s="1"/>
      <c r="AF298" s="1"/>
      <c r="AG298" s="1"/>
      <c r="AH298" s="1"/>
      <c r="AI298" s="1"/>
      <c r="AJ298" s="1"/>
      <c r="AK298" s="1"/>
      <c r="AL298" s="1"/>
      <c r="AM298" s="1"/>
      <c r="AN298" s="1"/>
      <c r="AO298" s="1"/>
      <c r="AP298" s="1"/>
      <c r="AQ298" s="1"/>
      <c r="AR298" s="1"/>
      <c r="AS298" s="1"/>
      <c r="AT298" s="1"/>
      <c r="AU298" s="1"/>
      <c r="AV298" s="1"/>
      <c r="AW298" s="1"/>
      <c r="AX298" s="1"/>
      <c r="AY298" s="1"/>
      <c r="AZ298" s="1"/>
      <c r="BA298" s="1"/>
      <c r="BB298" s="1"/>
      <c r="BC298" s="1"/>
      <c r="BD298" s="1"/>
      <c r="BE298" s="1"/>
      <c r="BF298" s="1"/>
      <c r="BG298" s="1"/>
      <c r="BH298" s="1"/>
      <c r="BI298" s="1"/>
      <c r="BJ298" s="1"/>
      <c r="BK298" s="1"/>
      <c r="BL298" s="1"/>
      <c r="BM298" s="1"/>
      <c r="BN298" s="1"/>
      <c r="BO298" s="1"/>
      <c r="BP298" s="1"/>
      <c r="BQ298" s="1"/>
      <c r="BR298" s="1"/>
      <c r="BS298" s="1"/>
      <c r="BT298" s="1"/>
      <c r="BU298" s="1"/>
      <c r="BV298" s="1"/>
      <c r="BW298" s="1"/>
      <c r="BX298" s="1"/>
      <c r="BY298" s="1"/>
      <c r="BZ298" s="1"/>
      <c r="CA298" s="1"/>
      <c r="CB298" s="1"/>
      <c r="CC298" s="1"/>
      <c r="CD298" s="1"/>
      <c r="CE298" s="1"/>
      <c r="CF298" s="1"/>
      <c r="CG298" s="1"/>
      <c r="CH298" s="1"/>
      <c r="CI298" s="1"/>
      <c r="CJ298" s="1"/>
      <c r="CK298" s="1"/>
      <c r="CL298" s="1"/>
      <c r="CM298" s="1"/>
    </row>
    <row r="299" spans="1:91" x14ac:dyDescent="0.25">
      <c r="A299" s="1"/>
      <c r="B299" s="366" t="str">
        <f>IF('2-FSN Entry and Summary'!B32,"*Continue to next FSN*","*No further FSN available*")</f>
        <v>*No further FSN available*</v>
      </c>
      <c r="C299" s="366"/>
      <c r="D299" s="366"/>
      <c r="E299" s="366"/>
      <c r="F299" s="366"/>
      <c r="G299" s="366"/>
      <c r="H299" s="366"/>
      <c r="I299" s="366"/>
      <c r="J299" s="366"/>
      <c r="K299" s="366"/>
      <c r="L299" s="366"/>
      <c r="M299" s="366"/>
      <c r="N299" s="366"/>
      <c r="O299" s="366"/>
      <c r="P299" s="366"/>
      <c r="Q299" s="1"/>
      <c r="R299" s="1"/>
      <c r="S299" s="1"/>
      <c r="T299" s="1"/>
      <c r="U299" s="1"/>
      <c r="V299" s="1"/>
      <c r="W299" s="1"/>
      <c r="X299" s="1"/>
      <c r="Y299" s="1"/>
      <c r="Z299" s="1"/>
      <c r="AA299" s="1"/>
      <c r="AB299" s="1"/>
      <c r="AC299" s="1"/>
      <c r="AD299" s="1"/>
      <c r="AE299" s="1"/>
      <c r="AF299" s="1"/>
      <c r="AG299" s="1"/>
      <c r="AH299" s="1"/>
      <c r="AI299" s="1"/>
      <c r="AJ299" s="1"/>
      <c r="AK299" s="1"/>
      <c r="AL299" s="1"/>
      <c r="AM299" s="1"/>
      <c r="AN299" s="1"/>
      <c r="AO299" s="1"/>
      <c r="AP299" s="1"/>
      <c r="AQ299" s="1"/>
      <c r="AR299" s="1"/>
      <c r="AS299" s="1"/>
      <c r="AT299" s="1"/>
      <c r="AU299" s="1"/>
      <c r="AV299" s="1"/>
      <c r="AW299" s="1"/>
      <c r="AX299" s="1"/>
      <c r="AY299" s="1"/>
      <c r="AZ299" s="1"/>
      <c r="BA299" s="1"/>
      <c r="BB299" s="1"/>
      <c r="BC299" s="1"/>
      <c r="BD299" s="1"/>
      <c r="BE299" s="1"/>
      <c r="BF299" s="1"/>
      <c r="BG299" s="1"/>
      <c r="BH299" s="1"/>
      <c r="BI299" s="1"/>
      <c r="BJ299" s="1"/>
      <c r="BK299" s="1"/>
      <c r="BL299" s="1"/>
      <c r="BM299" s="1"/>
      <c r="BN299" s="1"/>
      <c r="BO299" s="1"/>
      <c r="BP299" s="1"/>
      <c r="BQ299" s="1"/>
      <c r="BR299" s="1"/>
      <c r="BS299" s="1"/>
      <c r="BT299" s="1"/>
      <c r="BU299" s="1"/>
      <c r="BV299" s="1"/>
      <c r="BW299" s="1"/>
      <c r="BX299" s="1"/>
      <c r="BY299" s="1"/>
      <c r="BZ299" s="1"/>
      <c r="CA299" s="1"/>
      <c r="CB299" s="1"/>
      <c r="CC299" s="1"/>
      <c r="CD299" s="1"/>
      <c r="CE299" s="1"/>
      <c r="CF299" s="1"/>
      <c r="CG299" s="1"/>
      <c r="CH299" s="1"/>
      <c r="CI299" s="1"/>
      <c r="CJ299" s="1"/>
      <c r="CK299" s="1"/>
      <c r="CL299" s="1"/>
      <c r="CM299" s="1"/>
    </row>
    <row r="300" spans="1:91" x14ac:dyDescent="0.25">
      <c r="A300" s="1"/>
      <c r="B300" s="366"/>
      <c r="C300" s="366"/>
      <c r="D300" s="366"/>
      <c r="E300" s="366"/>
      <c r="F300" s="366"/>
      <c r="G300" s="366"/>
      <c r="H300" s="366"/>
      <c r="I300" s="366"/>
      <c r="J300" s="366"/>
      <c r="K300" s="366"/>
      <c r="L300" s="366"/>
      <c r="M300" s="366"/>
      <c r="N300" s="366"/>
      <c r="O300" s="366"/>
      <c r="P300" s="366"/>
      <c r="Q300" s="1"/>
      <c r="R300" s="1"/>
      <c r="S300" s="1"/>
      <c r="T300" s="1"/>
      <c r="U300" s="1"/>
      <c r="V300" s="1"/>
      <c r="W300" s="1"/>
      <c r="X300" s="1"/>
      <c r="Y300" s="1"/>
      <c r="Z300" s="1"/>
      <c r="AA300" s="1"/>
      <c r="AB300" s="1"/>
      <c r="AC300" s="1"/>
      <c r="AD300" s="1"/>
      <c r="AE300" s="1"/>
      <c r="AF300" s="1"/>
      <c r="AG300" s="1"/>
      <c r="AH300" s="1"/>
      <c r="AI300" s="1"/>
      <c r="AJ300" s="1"/>
      <c r="AK300" s="1"/>
      <c r="AL300" s="1"/>
      <c r="AM300" s="1"/>
      <c r="AN300" s="1"/>
      <c r="AO300" s="1"/>
      <c r="AP300" s="1"/>
      <c r="AQ300" s="1"/>
      <c r="AR300" s="1"/>
      <c r="AS300" s="1"/>
      <c r="AT300" s="1"/>
      <c r="AU300" s="1"/>
      <c r="AV300" s="1"/>
      <c r="AW300" s="1"/>
      <c r="AX300" s="1"/>
      <c r="AY300" s="1"/>
      <c r="AZ300" s="1"/>
      <c r="BA300" s="1"/>
      <c r="BB300" s="1"/>
      <c r="BC300" s="1"/>
      <c r="BD300" s="1"/>
      <c r="BE300" s="1"/>
      <c r="BF300" s="1"/>
      <c r="BG300" s="1"/>
      <c r="BH300" s="1"/>
      <c r="BI300" s="1"/>
      <c r="BJ300" s="1"/>
      <c r="BK300" s="1"/>
      <c r="BL300" s="1"/>
      <c r="BM300" s="1"/>
      <c r="BN300" s="1"/>
      <c r="BO300" s="1"/>
      <c r="BP300" s="1"/>
      <c r="BQ300" s="1"/>
      <c r="BR300" s="1"/>
      <c r="BS300" s="1"/>
      <c r="BT300" s="1"/>
      <c r="BU300" s="1"/>
      <c r="BV300" s="1"/>
      <c r="BW300" s="1"/>
      <c r="BX300" s="1"/>
      <c r="BY300" s="1"/>
      <c r="BZ300" s="1"/>
      <c r="CA300" s="1"/>
      <c r="CB300" s="1"/>
      <c r="CC300" s="1"/>
      <c r="CD300" s="1"/>
      <c r="CE300" s="1"/>
      <c r="CF300" s="1"/>
      <c r="CG300" s="1"/>
      <c r="CH300" s="1"/>
      <c r="CI300" s="1"/>
      <c r="CJ300" s="1"/>
      <c r="CK300" s="1"/>
      <c r="CL300" s="1"/>
      <c r="CM300" s="1"/>
    </row>
    <row r="301" spans="1:91" x14ac:dyDescent="0.25">
      <c r="A301" s="1"/>
      <c r="B301" s="200"/>
      <c r="C301" s="13" t="s">
        <v>1</v>
      </c>
      <c r="D301" s="14"/>
      <c r="E301" s="33">
        <f>+'2-FSN Entry and Summary'!B32</f>
        <v>0</v>
      </c>
      <c r="F301" s="14"/>
      <c r="G301" s="14" t="s">
        <v>15</v>
      </c>
      <c r="H301" s="31">
        <f>+'2-FSN Entry and Summary'!D32</f>
        <v>0</v>
      </c>
      <c r="I301" s="17" t="s">
        <v>3</v>
      </c>
      <c r="J301" s="200"/>
      <c r="K301" s="367" t="s">
        <v>17</v>
      </c>
      <c r="L301" s="368"/>
      <c r="M301" s="368"/>
      <c r="N301" s="368"/>
      <c r="O301" s="369"/>
      <c r="P301" s="200"/>
      <c r="Q301" s="1"/>
      <c r="R301" s="1"/>
      <c r="S301" s="1"/>
      <c r="T301" s="1"/>
      <c r="U301" s="1"/>
      <c r="V301" s="1"/>
      <c r="W301" s="1"/>
      <c r="X301" s="1"/>
      <c r="Y301" s="1"/>
      <c r="Z301" s="1"/>
      <c r="AA301" s="1"/>
      <c r="AB301" s="1"/>
      <c r="AC301" s="1"/>
      <c r="AD301" s="1"/>
      <c r="AE301" s="1"/>
      <c r="AF301" s="1"/>
      <c r="AG301" s="1"/>
      <c r="AH301" s="1"/>
      <c r="AI301" s="1"/>
      <c r="AJ301" s="1"/>
      <c r="AK301" s="1"/>
      <c r="AL301" s="1"/>
      <c r="AM301" s="1"/>
      <c r="AN301" s="1"/>
      <c r="AO301" s="1"/>
      <c r="AP301" s="1"/>
      <c r="AQ301" s="1"/>
      <c r="AR301" s="1"/>
      <c r="AS301" s="1"/>
      <c r="AT301" s="1"/>
      <c r="AU301" s="1"/>
      <c r="AV301" s="1"/>
      <c r="AW301" s="1"/>
      <c r="AX301" s="1"/>
      <c r="AY301" s="1"/>
      <c r="AZ301" s="1"/>
      <c r="BA301" s="1"/>
      <c r="BB301" s="1"/>
      <c r="BC301" s="1"/>
      <c r="BD301" s="1"/>
      <c r="BE301" s="1"/>
      <c r="BF301" s="1"/>
      <c r="BG301" s="1"/>
      <c r="BH301" s="1"/>
      <c r="BI301" s="1"/>
      <c r="BJ301" s="1"/>
      <c r="BK301" s="1"/>
      <c r="BL301" s="1"/>
      <c r="BM301" s="1"/>
      <c r="BN301" s="1"/>
      <c r="BO301" s="1"/>
      <c r="BP301" s="1"/>
      <c r="BQ301" s="1"/>
      <c r="BR301" s="1"/>
      <c r="BS301" s="1"/>
      <c r="BT301" s="1"/>
      <c r="BU301" s="1"/>
      <c r="BV301" s="1"/>
      <c r="BW301" s="1"/>
      <c r="BX301" s="1"/>
      <c r="BY301" s="1"/>
      <c r="BZ301" s="1"/>
      <c r="CA301" s="1"/>
      <c r="CB301" s="1"/>
      <c r="CC301" s="1"/>
      <c r="CD301" s="1"/>
      <c r="CE301" s="1"/>
      <c r="CF301" s="1"/>
      <c r="CG301" s="1"/>
      <c r="CH301" s="1"/>
      <c r="CI301" s="1"/>
      <c r="CJ301" s="1"/>
      <c r="CK301" s="1"/>
      <c r="CL301" s="1"/>
      <c r="CM301" s="1"/>
    </row>
    <row r="302" spans="1:91" x14ac:dyDescent="0.25">
      <c r="A302" s="1"/>
      <c r="B302" s="200"/>
      <c r="C302" s="15" t="s">
        <v>2</v>
      </c>
      <c r="D302" s="16"/>
      <c r="E302" s="31">
        <f>+'2-FSN Entry and Summary'!C32</f>
        <v>0</v>
      </c>
      <c r="F302" s="16" t="s">
        <v>3</v>
      </c>
      <c r="G302" s="16"/>
      <c r="H302" s="16"/>
      <c r="I302" s="18"/>
      <c r="J302" s="200"/>
      <c r="K302" s="22" t="s">
        <v>22</v>
      </c>
      <c r="L302" s="22">
        <f>+E301</f>
        <v>0</v>
      </c>
      <c r="M302" s="367" t="s">
        <v>20</v>
      </c>
      <c r="N302" s="368"/>
      <c r="O302" s="369"/>
      <c r="P302" s="200"/>
      <c r="Q302" s="1"/>
      <c r="R302" s="1"/>
      <c r="S302" s="1"/>
      <c r="T302" s="1"/>
      <c r="U302" s="1"/>
      <c r="V302" s="1"/>
      <c r="W302" s="1"/>
      <c r="X302" s="1"/>
      <c r="Y302" s="1"/>
      <c r="Z302" s="1"/>
      <c r="AA302" s="1"/>
      <c r="AB302" s="1"/>
      <c r="AC302" s="1"/>
      <c r="AD302" s="1"/>
      <c r="AE302" s="1"/>
      <c r="AF302" s="1"/>
      <c r="AG302" s="1"/>
      <c r="AH302" s="1"/>
      <c r="AI302" s="1"/>
      <c r="AJ302" s="1"/>
      <c r="AK302" s="1"/>
      <c r="AL302" s="1"/>
      <c r="AM302" s="1"/>
      <c r="AN302" s="1"/>
      <c r="AO302" s="1"/>
      <c r="AP302" s="1"/>
      <c r="AQ302" s="1"/>
      <c r="AR302" s="1"/>
      <c r="AS302" s="1"/>
      <c r="AT302" s="1"/>
      <c r="AU302" s="1"/>
      <c r="AV302" s="1"/>
      <c r="AW302" s="1"/>
      <c r="AX302" s="1"/>
      <c r="AY302" s="1"/>
      <c r="AZ302" s="1"/>
      <c r="BA302" s="1"/>
      <c r="BB302" s="1"/>
      <c r="BC302" s="1"/>
      <c r="BD302" s="1"/>
      <c r="BE302" s="1"/>
      <c r="BF302" s="1"/>
      <c r="BG302" s="1"/>
      <c r="BH302" s="1"/>
      <c r="BI302" s="1"/>
      <c r="BJ302" s="1"/>
      <c r="BK302" s="1"/>
      <c r="BL302" s="1"/>
      <c r="BM302" s="1"/>
      <c r="BN302" s="1"/>
      <c r="BO302" s="1"/>
      <c r="BP302" s="1"/>
      <c r="BQ302" s="1"/>
      <c r="BR302" s="1"/>
      <c r="BS302" s="1"/>
      <c r="BT302" s="1"/>
      <c r="BU302" s="1"/>
      <c r="BV302" s="1"/>
      <c r="BW302" s="1"/>
      <c r="BX302" s="1"/>
      <c r="BY302" s="1"/>
      <c r="BZ302" s="1"/>
      <c r="CA302" s="1"/>
      <c r="CB302" s="1"/>
      <c r="CC302" s="1"/>
      <c r="CD302" s="1"/>
      <c r="CE302" s="1"/>
      <c r="CF302" s="1"/>
      <c r="CG302" s="1"/>
      <c r="CH302" s="1"/>
      <c r="CI302" s="1"/>
      <c r="CJ302" s="1"/>
      <c r="CK302" s="1"/>
      <c r="CL302" s="1"/>
      <c r="CM302" s="1"/>
    </row>
    <row r="303" spans="1:91" x14ac:dyDescent="0.25">
      <c r="A303" s="1"/>
      <c r="B303" s="200"/>
      <c r="C303" s="367" t="s">
        <v>4</v>
      </c>
      <c r="D303" s="368"/>
      <c r="E303" s="368"/>
      <c r="F303" s="368"/>
      <c r="G303" s="368"/>
      <c r="H303" s="368"/>
      <c r="I303" s="369"/>
      <c r="J303" s="200"/>
      <c r="K303" s="370" t="s">
        <v>18</v>
      </c>
      <c r="L303" s="371"/>
      <c r="M303" s="26" t="s">
        <v>28</v>
      </c>
      <c r="N303" s="26" t="s">
        <v>29</v>
      </c>
      <c r="O303" s="26">
        <v>2</v>
      </c>
      <c r="P303" s="200"/>
      <c r="Q303" s="1"/>
      <c r="R303" s="1"/>
      <c r="S303" s="1"/>
      <c r="T303" s="1"/>
      <c r="U303" s="1"/>
      <c r="V303" s="1"/>
      <c r="W303" s="1"/>
      <c r="X303" s="1"/>
      <c r="Y303" s="1"/>
      <c r="Z303" s="1"/>
      <c r="AA303" s="1"/>
      <c r="AB303" s="1"/>
      <c r="AC303" s="1"/>
      <c r="AD303" s="1"/>
      <c r="AE303" s="1"/>
      <c r="AF303" s="1"/>
      <c r="AG303" s="1"/>
      <c r="AH303" s="1"/>
      <c r="AI303" s="1"/>
      <c r="AJ303" s="1"/>
      <c r="AK303" s="1"/>
      <c r="AL303" s="1"/>
      <c r="AM303" s="1"/>
      <c r="AN303" s="1"/>
      <c r="AO303" s="1"/>
      <c r="AP303" s="1"/>
      <c r="AQ303" s="1"/>
      <c r="AR303" s="1"/>
      <c r="AS303" s="1"/>
      <c r="AT303" s="1"/>
      <c r="AU303" s="1"/>
      <c r="AV303" s="1"/>
      <c r="AW303" s="1"/>
      <c r="AX303" s="1"/>
      <c r="AY303" s="1"/>
      <c r="AZ303" s="1"/>
      <c r="BA303" s="1"/>
      <c r="BB303" s="1"/>
      <c r="BC303" s="1"/>
      <c r="BD303" s="1"/>
      <c r="BE303" s="1"/>
      <c r="BF303" s="1"/>
      <c r="BG303" s="1"/>
      <c r="BH303" s="1"/>
      <c r="BI303" s="1"/>
      <c r="BJ303" s="1"/>
      <c r="BK303" s="1"/>
      <c r="BL303" s="1"/>
      <c r="BM303" s="1"/>
      <c r="BN303" s="1"/>
      <c r="BO303" s="1"/>
      <c r="BP303" s="1"/>
      <c r="BQ303" s="1"/>
      <c r="BR303" s="1"/>
      <c r="BS303" s="1"/>
      <c r="BT303" s="1"/>
      <c r="BU303" s="1"/>
      <c r="BV303" s="1"/>
      <c r="BW303" s="1"/>
      <c r="BX303" s="1"/>
      <c r="BY303" s="1"/>
      <c r="BZ303" s="1"/>
      <c r="CA303" s="1"/>
      <c r="CB303" s="1"/>
      <c r="CC303" s="1"/>
      <c r="CD303" s="1"/>
      <c r="CE303" s="1"/>
      <c r="CF303" s="1"/>
      <c r="CG303" s="1"/>
      <c r="CH303" s="1"/>
      <c r="CI303" s="1"/>
      <c r="CJ303" s="1"/>
      <c r="CK303" s="1"/>
      <c r="CL303" s="1"/>
      <c r="CM303" s="1"/>
    </row>
    <row r="304" spans="1:91" x14ac:dyDescent="0.25">
      <c r="A304" s="1"/>
      <c r="B304" s="200"/>
      <c r="C304" s="19" t="s">
        <v>6</v>
      </c>
      <c r="D304" s="19"/>
      <c r="E304" s="19">
        <v>2009</v>
      </c>
      <c r="F304" s="19">
        <v>2010</v>
      </c>
      <c r="G304" s="19">
        <v>2011</v>
      </c>
      <c r="H304" s="19">
        <v>2012</v>
      </c>
      <c r="I304" s="20" t="s">
        <v>5</v>
      </c>
      <c r="J304" s="200"/>
      <c r="K304" s="204" t="s">
        <v>19</v>
      </c>
      <c r="L304" s="204"/>
      <c r="M304" s="23">
        <f>+E302*0.8</f>
        <v>0</v>
      </c>
      <c r="N304" s="23">
        <f>MIN(I315,E302)</f>
        <v>0</v>
      </c>
      <c r="O304" s="23">
        <f>+I315/I316*E302</f>
        <v>0</v>
      </c>
      <c r="P304" s="200"/>
      <c r="Q304" s="1"/>
      <c r="R304" s="1"/>
      <c r="S304" s="1"/>
      <c r="T304" s="1"/>
      <c r="U304" s="1"/>
      <c r="V304" s="1"/>
      <c r="W304" s="1"/>
      <c r="X304" s="1"/>
      <c r="Y304" s="1"/>
      <c r="Z304" s="1"/>
      <c r="AA304" s="1"/>
      <c r="AB304" s="1"/>
      <c r="AC304" s="1"/>
      <c r="AD304" s="1"/>
      <c r="AE304" s="1"/>
      <c r="AF304" s="1"/>
      <c r="AG304" s="1"/>
      <c r="AH304" s="1"/>
      <c r="AI304" s="1"/>
      <c r="AJ304" s="1"/>
      <c r="AK304" s="1"/>
      <c r="AL304" s="1"/>
      <c r="AM304" s="1"/>
      <c r="AN304" s="1"/>
      <c r="AO304" s="1"/>
      <c r="AP304" s="1"/>
      <c r="AQ304" s="1"/>
      <c r="AR304" s="1"/>
      <c r="AS304" s="1"/>
      <c r="AT304" s="1"/>
      <c r="AU304" s="1"/>
      <c r="AV304" s="1"/>
      <c r="AW304" s="1"/>
      <c r="AX304" s="1"/>
      <c r="AY304" s="1"/>
      <c r="AZ304" s="1"/>
      <c r="BA304" s="1"/>
      <c r="BB304" s="1"/>
      <c r="BC304" s="1"/>
      <c r="BD304" s="1"/>
      <c r="BE304" s="1"/>
      <c r="BF304" s="1"/>
      <c r="BG304" s="1"/>
      <c r="BH304" s="1"/>
      <c r="BI304" s="1"/>
      <c r="BJ304" s="1"/>
      <c r="BK304" s="1"/>
      <c r="BL304" s="1"/>
      <c r="BM304" s="1"/>
      <c r="BN304" s="1"/>
      <c r="BO304" s="1"/>
      <c r="BP304" s="1"/>
      <c r="BQ304" s="1"/>
      <c r="BR304" s="1"/>
      <c r="BS304" s="1"/>
      <c r="BT304" s="1"/>
      <c r="BU304" s="1"/>
      <c r="BV304" s="1"/>
      <c r="BW304" s="1"/>
      <c r="BX304" s="1"/>
      <c r="BY304" s="1"/>
      <c r="BZ304" s="1"/>
      <c r="CA304" s="1"/>
      <c r="CB304" s="1"/>
      <c r="CC304" s="1"/>
      <c r="CD304" s="1"/>
      <c r="CE304" s="1"/>
      <c r="CF304" s="1"/>
      <c r="CG304" s="1"/>
      <c r="CH304" s="1"/>
      <c r="CI304" s="1"/>
      <c r="CJ304" s="1"/>
      <c r="CK304" s="1"/>
      <c r="CL304" s="1"/>
      <c r="CM304" s="1"/>
    </row>
    <row r="305" spans="1:91" x14ac:dyDescent="0.25">
      <c r="A305" s="1"/>
      <c r="B305" s="200"/>
      <c r="C305" s="372" t="s">
        <v>9</v>
      </c>
      <c r="D305" s="372"/>
      <c r="E305" s="2">
        <v>0</v>
      </c>
      <c r="F305" s="2">
        <v>0</v>
      </c>
      <c r="G305" s="2">
        <v>0</v>
      </c>
      <c r="H305" s="2">
        <v>0</v>
      </c>
      <c r="I305" s="23">
        <f>AVERAGE(E305:H305)</f>
        <v>0</v>
      </c>
      <c r="J305" s="200"/>
      <c r="K305" s="362" t="s">
        <v>9</v>
      </c>
      <c r="L305" s="363"/>
      <c r="M305" s="23"/>
      <c r="N305" s="23"/>
      <c r="O305" s="23">
        <f>+I305/$I$316*$E$302</f>
        <v>0</v>
      </c>
      <c r="P305" s="200"/>
      <c r="Q305" s="1"/>
      <c r="R305" s="1"/>
      <c r="S305" s="1"/>
      <c r="T305" s="1"/>
      <c r="U305" s="1"/>
      <c r="V305" s="1"/>
      <c r="W305" s="1"/>
      <c r="X305" s="1"/>
      <c r="Y305" s="1"/>
      <c r="Z305" s="1"/>
      <c r="AA305" s="1"/>
      <c r="AB305" s="1"/>
      <c r="AC305" s="1"/>
      <c r="AD305" s="1"/>
      <c r="AE305" s="1"/>
      <c r="AF305" s="1"/>
      <c r="AG305" s="1"/>
      <c r="AH305" s="1"/>
      <c r="AI305" s="1"/>
      <c r="AJ305" s="1"/>
      <c r="AK305" s="1"/>
      <c r="AL305" s="1"/>
      <c r="AM305" s="1"/>
      <c r="AN305" s="1"/>
      <c r="AO305" s="1"/>
      <c r="AP305" s="1"/>
      <c r="AQ305" s="1"/>
      <c r="AR305" s="1"/>
      <c r="AS305" s="1"/>
      <c r="AT305" s="1"/>
      <c r="AU305" s="1"/>
      <c r="AV305" s="1"/>
      <c r="AW305" s="1"/>
      <c r="AX305" s="1"/>
      <c r="AY305" s="1"/>
      <c r="AZ305" s="1"/>
      <c r="BA305" s="1"/>
      <c r="BB305" s="1"/>
      <c r="BC305" s="1"/>
      <c r="BD305" s="1"/>
      <c r="BE305" s="1"/>
      <c r="BF305" s="1"/>
      <c r="BG305" s="1"/>
      <c r="BH305" s="1"/>
      <c r="BI305" s="1"/>
      <c r="BJ305" s="1"/>
      <c r="BK305" s="1"/>
      <c r="BL305" s="1"/>
      <c r="BM305" s="1"/>
      <c r="BN305" s="1"/>
      <c r="BO305" s="1"/>
      <c r="BP305" s="1"/>
      <c r="BQ305" s="1"/>
      <c r="BR305" s="1"/>
      <c r="BS305" s="1"/>
      <c r="BT305" s="1"/>
      <c r="BU305" s="1"/>
      <c r="BV305" s="1"/>
      <c r="BW305" s="1"/>
      <c r="BX305" s="1"/>
      <c r="BY305" s="1"/>
      <c r="BZ305" s="1"/>
      <c r="CA305" s="1"/>
      <c r="CB305" s="1"/>
      <c r="CC305" s="1"/>
      <c r="CD305" s="1"/>
      <c r="CE305" s="1"/>
      <c r="CF305" s="1"/>
      <c r="CG305" s="1"/>
      <c r="CH305" s="1"/>
      <c r="CI305" s="1"/>
      <c r="CJ305" s="1"/>
      <c r="CK305" s="1"/>
      <c r="CL305" s="1"/>
      <c r="CM305" s="1"/>
    </row>
    <row r="306" spans="1:91" x14ac:dyDescent="0.25">
      <c r="A306" s="1"/>
      <c r="B306" s="200"/>
      <c r="C306" s="362" t="s">
        <v>8</v>
      </c>
      <c r="D306" s="363"/>
      <c r="E306" s="2">
        <v>0</v>
      </c>
      <c r="F306" s="2">
        <v>0</v>
      </c>
      <c r="G306" s="2">
        <v>0</v>
      </c>
      <c r="H306" s="2">
        <v>0</v>
      </c>
      <c r="I306" s="23">
        <f t="shared" ref="I306:I314" si="32">AVERAGE(E306:H306)</f>
        <v>0</v>
      </c>
      <c r="J306" s="200"/>
      <c r="K306" s="202" t="s">
        <v>8</v>
      </c>
      <c r="L306" s="203"/>
      <c r="M306" s="23"/>
      <c r="N306" s="23"/>
      <c r="O306" s="23">
        <f t="shared" ref="O306:O314" si="33">+I306/$I$316*$E$302</f>
        <v>0</v>
      </c>
      <c r="P306" s="200"/>
      <c r="Q306" s="1"/>
      <c r="R306" s="1"/>
      <c r="S306" s="1"/>
      <c r="T306" s="1"/>
      <c r="U306" s="1"/>
      <c r="V306" s="1"/>
      <c r="W306" s="1"/>
      <c r="X306" s="1"/>
      <c r="Y306" s="1"/>
      <c r="Z306" s="1"/>
      <c r="AA306" s="1"/>
      <c r="AB306" s="1"/>
      <c r="AC306" s="1"/>
      <c r="AD306" s="1"/>
      <c r="AE306" s="1"/>
      <c r="AF306" s="1"/>
      <c r="AG306" s="1"/>
      <c r="AH306" s="1"/>
      <c r="AI306" s="1"/>
      <c r="AJ306" s="1"/>
      <c r="AK306" s="1"/>
      <c r="AL306" s="1"/>
      <c r="AM306" s="1"/>
      <c r="AN306" s="1"/>
      <c r="AO306" s="1"/>
      <c r="AP306" s="1"/>
      <c r="AQ306" s="1"/>
      <c r="AR306" s="1"/>
      <c r="AS306" s="1"/>
      <c r="AT306" s="1"/>
      <c r="AU306" s="1"/>
      <c r="AV306" s="1"/>
      <c r="AW306" s="1"/>
      <c r="AX306" s="1"/>
      <c r="AY306" s="1"/>
      <c r="AZ306" s="1"/>
      <c r="BA306" s="1"/>
      <c r="BB306" s="1"/>
      <c r="BC306" s="1"/>
      <c r="BD306" s="1"/>
      <c r="BE306" s="1"/>
      <c r="BF306" s="1"/>
      <c r="BG306" s="1"/>
      <c r="BH306" s="1"/>
      <c r="BI306" s="1"/>
      <c r="BJ306" s="1"/>
      <c r="BK306" s="1"/>
      <c r="BL306" s="1"/>
      <c r="BM306" s="1"/>
      <c r="BN306" s="1"/>
      <c r="BO306" s="1"/>
      <c r="BP306" s="1"/>
      <c r="BQ306" s="1"/>
      <c r="BR306" s="1"/>
      <c r="BS306" s="1"/>
      <c r="BT306" s="1"/>
      <c r="BU306" s="1"/>
      <c r="BV306" s="1"/>
      <c r="BW306" s="1"/>
      <c r="BX306" s="1"/>
      <c r="BY306" s="1"/>
      <c r="BZ306" s="1"/>
      <c r="CA306" s="1"/>
      <c r="CB306" s="1"/>
      <c r="CC306" s="1"/>
      <c r="CD306" s="1"/>
      <c r="CE306" s="1"/>
      <c r="CF306" s="1"/>
      <c r="CG306" s="1"/>
      <c r="CH306" s="1"/>
      <c r="CI306" s="1"/>
      <c r="CJ306" s="1"/>
      <c r="CK306" s="1"/>
      <c r="CL306" s="1"/>
      <c r="CM306" s="1"/>
    </row>
    <row r="307" spans="1:91" x14ac:dyDescent="0.25">
      <c r="A307" s="1"/>
      <c r="B307" s="200"/>
      <c r="C307" s="204" t="s">
        <v>14</v>
      </c>
      <c r="D307" s="204"/>
      <c r="E307" s="2">
        <v>0</v>
      </c>
      <c r="F307" s="2">
        <v>0</v>
      </c>
      <c r="G307" s="2">
        <v>0</v>
      </c>
      <c r="H307" s="2">
        <v>0</v>
      </c>
      <c r="I307" s="23">
        <f t="shared" si="32"/>
        <v>0</v>
      </c>
      <c r="J307" s="200"/>
      <c r="K307" s="204" t="s">
        <v>14</v>
      </c>
      <c r="L307" s="204"/>
      <c r="M307" s="23"/>
      <c r="N307" s="23"/>
      <c r="O307" s="23">
        <f t="shared" si="33"/>
        <v>0</v>
      </c>
      <c r="P307" s="200"/>
      <c r="Q307" s="1"/>
      <c r="R307" s="1"/>
      <c r="S307" s="1"/>
      <c r="T307" s="1"/>
      <c r="U307" s="1"/>
      <c r="V307" s="1"/>
      <c r="W307" s="1"/>
      <c r="X307" s="1"/>
      <c r="Y307" s="1"/>
      <c r="Z307" s="1"/>
      <c r="AA307" s="1"/>
      <c r="AB307" s="1"/>
      <c r="AC307" s="1"/>
      <c r="AD307" s="1"/>
      <c r="AE307" s="1"/>
      <c r="AF307" s="1"/>
      <c r="AG307" s="1"/>
      <c r="AH307" s="1"/>
      <c r="AI307" s="1"/>
      <c r="AJ307" s="1"/>
      <c r="AK307" s="1"/>
      <c r="AL307" s="1"/>
      <c r="AM307" s="1"/>
      <c r="AN307" s="1"/>
      <c r="AO307" s="1"/>
      <c r="AP307" s="1"/>
      <c r="AQ307" s="1"/>
      <c r="AR307" s="1"/>
      <c r="AS307" s="1"/>
      <c r="AT307" s="1"/>
      <c r="AU307" s="1"/>
      <c r="AV307" s="1"/>
      <c r="AW307" s="1"/>
      <c r="AX307" s="1"/>
      <c r="AY307" s="1"/>
      <c r="AZ307" s="1"/>
      <c r="BA307" s="1"/>
      <c r="BB307" s="1"/>
      <c r="BC307" s="1"/>
      <c r="BD307" s="1"/>
      <c r="BE307" s="1"/>
      <c r="BF307" s="1"/>
      <c r="BG307" s="1"/>
      <c r="BH307" s="1"/>
      <c r="BI307" s="1"/>
      <c r="BJ307" s="1"/>
      <c r="BK307" s="1"/>
      <c r="BL307" s="1"/>
      <c r="BM307" s="1"/>
      <c r="BN307" s="1"/>
      <c r="BO307" s="1"/>
      <c r="BP307" s="1"/>
      <c r="BQ307" s="1"/>
      <c r="BR307" s="1"/>
      <c r="BS307" s="1"/>
      <c r="BT307" s="1"/>
      <c r="BU307" s="1"/>
      <c r="BV307" s="1"/>
      <c r="BW307" s="1"/>
      <c r="BX307" s="1"/>
      <c r="BY307" s="1"/>
      <c r="BZ307" s="1"/>
      <c r="CA307" s="1"/>
      <c r="CB307" s="1"/>
      <c r="CC307" s="1"/>
      <c r="CD307" s="1"/>
      <c r="CE307" s="1"/>
      <c r="CF307" s="1"/>
      <c r="CG307" s="1"/>
      <c r="CH307" s="1"/>
      <c r="CI307" s="1"/>
      <c r="CJ307" s="1"/>
      <c r="CK307" s="1"/>
      <c r="CL307" s="1"/>
      <c r="CM307" s="1"/>
    </row>
    <row r="308" spans="1:91" x14ac:dyDescent="0.25">
      <c r="A308" s="1"/>
      <c r="B308" s="200"/>
      <c r="C308" s="362" t="s">
        <v>10</v>
      </c>
      <c r="D308" s="363"/>
      <c r="E308" s="2">
        <v>0</v>
      </c>
      <c r="F308" s="2">
        <v>0</v>
      </c>
      <c r="G308" s="2">
        <v>0</v>
      </c>
      <c r="H308" s="2">
        <v>0</v>
      </c>
      <c r="I308" s="23">
        <f t="shared" si="32"/>
        <v>0</v>
      </c>
      <c r="J308" s="200"/>
      <c r="K308" s="202" t="s">
        <v>10</v>
      </c>
      <c r="L308" s="203"/>
      <c r="M308" s="23"/>
      <c r="N308" s="23"/>
      <c r="O308" s="23">
        <f t="shared" si="33"/>
        <v>0</v>
      </c>
      <c r="P308" s="200"/>
      <c r="Q308" s="1"/>
      <c r="R308" s="1"/>
      <c r="S308" s="1"/>
      <c r="T308" s="1"/>
      <c r="U308" s="1"/>
      <c r="V308" s="1"/>
      <c r="W308" s="1"/>
      <c r="X308" s="1"/>
      <c r="Y308" s="1"/>
      <c r="Z308" s="1"/>
      <c r="AA308" s="1"/>
      <c r="AB308" s="1"/>
      <c r="AC308" s="1"/>
      <c r="AD308" s="1"/>
      <c r="AE308" s="1"/>
      <c r="AF308" s="1"/>
      <c r="AG308" s="1"/>
      <c r="AH308" s="1"/>
      <c r="AI308" s="1"/>
      <c r="AJ308" s="1"/>
      <c r="AK308" s="1"/>
      <c r="AL308" s="1"/>
      <c r="AM308" s="1"/>
      <c r="AN308" s="1"/>
      <c r="AO308" s="1"/>
      <c r="AP308" s="1"/>
      <c r="AQ308" s="1"/>
      <c r="AR308" s="1"/>
      <c r="AS308" s="1"/>
      <c r="AT308" s="1"/>
      <c r="AU308" s="1"/>
      <c r="AV308" s="1"/>
      <c r="AW308" s="1"/>
      <c r="AX308" s="1"/>
      <c r="AY308" s="1"/>
      <c r="AZ308" s="1"/>
      <c r="BA308" s="1"/>
      <c r="BB308" s="1"/>
      <c r="BC308" s="1"/>
      <c r="BD308" s="1"/>
      <c r="BE308" s="1"/>
      <c r="BF308" s="1"/>
      <c r="BG308" s="1"/>
      <c r="BH308" s="1"/>
      <c r="BI308" s="1"/>
      <c r="BJ308" s="1"/>
      <c r="BK308" s="1"/>
      <c r="BL308" s="1"/>
      <c r="BM308" s="1"/>
      <c r="BN308" s="1"/>
      <c r="BO308" s="1"/>
      <c r="BP308" s="1"/>
      <c r="BQ308" s="1"/>
      <c r="BR308" s="1"/>
      <c r="BS308" s="1"/>
      <c r="BT308" s="1"/>
      <c r="BU308" s="1"/>
      <c r="BV308" s="1"/>
      <c r="BW308" s="1"/>
      <c r="BX308" s="1"/>
      <c r="BY308" s="1"/>
      <c r="BZ308" s="1"/>
      <c r="CA308" s="1"/>
      <c r="CB308" s="1"/>
      <c r="CC308" s="1"/>
      <c r="CD308" s="1"/>
      <c r="CE308" s="1"/>
      <c r="CF308" s="1"/>
      <c r="CG308" s="1"/>
      <c r="CH308" s="1"/>
      <c r="CI308" s="1"/>
      <c r="CJ308" s="1"/>
      <c r="CK308" s="1"/>
      <c r="CL308" s="1"/>
      <c r="CM308" s="1"/>
    </row>
    <row r="309" spans="1:91" x14ac:dyDescent="0.25">
      <c r="A309" s="1"/>
      <c r="B309" s="200"/>
      <c r="C309" s="362" t="s">
        <v>11</v>
      </c>
      <c r="D309" s="363"/>
      <c r="E309" s="2">
        <v>0</v>
      </c>
      <c r="F309" s="2">
        <v>0</v>
      </c>
      <c r="G309" s="2">
        <v>0</v>
      </c>
      <c r="H309" s="2">
        <v>0</v>
      </c>
      <c r="I309" s="23">
        <f t="shared" si="32"/>
        <v>0</v>
      </c>
      <c r="J309" s="200"/>
      <c r="K309" s="202" t="s">
        <v>11</v>
      </c>
      <c r="L309" s="203"/>
      <c r="M309" s="23"/>
      <c r="N309" s="23"/>
      <c r="O309" s="23">
        <f t="shared" si="33"/>
        <v>0</v>
      </c>
      <c r="P309" s="200"/>
      <c r="Q309" s="1"/>
      <c r="R309" s="1"/>
      <c r="S309" s="1"/>
      <c r="T309" s="1"/>
      <c r="U309" s="1"/>
      <c r="V309" s="1"/>
      <c r="W309" s="1"/>
      <c r="X309" s="1"/>
      <c r="Y309" s="1"/>
      <c r="Z309" s="1"/>
      <c r="AA309" s="1"/>
      <c r="AB309" s="1"/>
      <c r="AC309" s="1"/>
      <c r="AD309" s="1"/>
      <c r="AE309" s="1"/>
      <c r="AF309" s="1"/>
      <c r="AG309" s="1"/>
      <c r="AH309" s="1"/>
      <c r="AI309" s="1"/>
      <c r="AJ309" s="1"/>
      <c r="AK309" s="1"/>
      <c r="AL309" s="1"/>
      <c r="AM309" s="1"/>
      <c r="AN309" s="1"/>
      <c r="AO309" s="1"/>
      <c r="AP309" s="1"/>
      <c r="AQ309" s="1"/>
      <c r="AR309" s="1"/>
      <c r="AS309" s="1"/>
      <c r="AT309" s="1"/>
      <c r="AU309" s="1"/>
      <c r="AV309" s="1"/>
      <c r="AW309" s="1"/>
      <c r="AX309" s="1"/>
      <c r="AY309" s="1"/>
      <c r="AZ309" s="1"/>
      <c r="BA309" s="1"/>
      <c r="BB309" s="1"/>
      <c r="BC309" s="1"/>
      <c r="BD309" s="1"/>
      <c r="BE309" s="1"/>
      <c r="BF309" s="1"/>
      <c r="BG309" s="1"/>
      <c r="BH309" s="1"/>
      <c r="BI309" s="1"/>
      <c r="BJ309" s="1"/>
      <c r="BK309" s="1"/>
      <c r="BL309" s="1"/>
      <c r="BM309" s="1"/>
      <c r="BN309" s="1"/>
      <c r="BO309" s="1"/>
      <c r="BP309" s="1"/>
      <c r="BQ309" s="1"/>
      <c r="BR309" s="1"/>
      <c r="BS309" s="1"/>
      <c r="BT309" s="1"/>
      <c r="BU309" s="1"/>
      <c r="BV309" s="1"/>
      <c r="BW309" s="1"/>
      <c r="BX309" s="1"/>
      <c r="BY309" s="1"/>
      <c r="BZ309" s="1"/>
      <c r="CA309" s="1"/>
      <c r="CB309" s="1"/>
      <c r="CC309" s="1"/>
      <c r="CD309" s="1"/>
      <c r="CE309" s="1"/>
      <c r="CF309" s="1"/>
      <c r="CG309" s="1"/>
      <c r="CH309" s="1"/>
      <c r="CI309" s="1"/>
      <c r="CJ309" s="1"/>
      <c r="CK309" s="1"/>
      <c r="CL309" s="1"/>
      <c r="CM309" s="1"/>
    </row>
    <row r="310" spans="1:91" x14ac:dyDescent="0.25">
      <c r="A310" s="1"/>
      <c r="B310" s="200"/>
      <c r="C310" s="362" t="s">
        <v>12</v>
      </c>
      <c r="D310" s="363"/>
      <c r="E310" s="2">
        <v>0</v>
      </c>
      <c r="F310" s="2">
        <v>0</v>
      </c>
      <c r="G310" s="2">
        <v>0</v>
      </c>
      <c r="H310" s="2">
        <v>0</v>
      </c>
      <c r="I310" s="23">
        <f t="shared" si="32"/>
        <v>0</v>
      </c>
      <c r="J310" s="200"/>
      <c r="K310" s="202" t="s">
        <v>12</v>
      </c>
      <c r="L310" s="203"/>
      <c r="M310" s="23"/>
      <c r="N310" s="23"/>
      <c r="O310" s="23">
        <f t="shared" si="33"/>
        <v>0</v>
      </c>
      <c r="P310" s="200"/>
      <c r="Q310" s="1"/>
      <c r="R310" s="1"/>
      <c r="S310" s="1"/>
      <c r="T310" s="1"/>
      <c r="U310" s="1"/>
      <c r="V310" s="1"/>
      <c r="W310" s="1"/>
      <c r="X310" s="1"/>
      <c r="Y310" s="1"/>
      <c r="Z310" s="1"/>
      <c r="AA310" s="1"/>
      <c r="AB310" s="1"/>
      <c r="AC310" s="1"/>
      <c r="AD310" s="1"/>
      <c r="AE310" s="1"/>
      <c r="AF310" s="1"/>
      <c r="AG310" s="1"/>
      <c r="AH310" s="1"/>
      <c r="AI310" s="1"/>
      <c r="AJ310" s="1"/>
      <c r="AK310" s="1"/>
      <c r="AL310" s="1"/>
      <c r="AM310" s="1"/>
      <c r="AN310" s="1"/>
      <c r="AO310" s="1"/>
      <c r="AP310" s="1"/>
      <c r="AQ310" s="1"/>
      <c r="AR310" s="1"/>
      <c r="AS310" s="1"/>
      <c r="AT310" s="1"/>
      <c r="AU310" s="1"/>
      <c r="AV310" s="1"/>
      <c r="AW310" s="1"/>
      <c r="AX310" s="1"/>
      <c r="AY310" s="1"/>
      <c r="AZ310" s="1"/>
      <c r="BA310" s="1"/>
      <c r="BB310" s="1"/>
      <c r="BC310" s="1"/>
      <c r="BD310" s="1"/>
      <c r="BE310" s="1"/>
      <c r="BF310" s="1"/>
      <c r="BG310" s="1"/>
      <c r="BH310" s="1"/>
      <c r="BI310" s="1"/>
      <c r="BJ310" s="1"/>
      <c r="BK310" s="1"/>
      <c r="BL310" s="1"/>
      <c r="BM310" s="1"/>
      <c r="BN310" s="1"/>
      <c r="BO310" s="1"/>
      <c r="BP310" s="1"/>
      <c r="BQ310" s="1"/>
      <c r="BR310" s="1"/>
      <c r="BS310" s="1"/>
      <c r="BT310" s="1"/>
      <c r="BU310" s="1"/>
      <c r="BV310" s="1"/>
      <c r="BW310" s="1"/>
      <c r="BX310" s="1"/>
      <c r="BY310" s="1"/>
      <c r="BZ310" s="1"/>
      <c r="CA310" s="1"/>
      <c r="CB310" s="1"/>
      <c r="CC310" s="1"/>
      <c r="CD310" s="1"/>
      <c r="CE310" s="1"/>
      <c r="CF310" s="1"/>
      <c r="CG310" s="1"/>
      <c r="CH310" s="1"/>
      <c r="CI310" s="1"/>
      <c r="CJ310" s="1"/>
      <c r="CK310" s="1"/>
      <c r="CL310" s="1"/>
      <c r="CM310" s="1"/>
    </row>
    <row r="311" spans="1:91" x14ac:dyDescent="0.25">
      <c r="A311" s="1"/>
      <c r="B311" s="200"/>
      <c r="C311" s="362" t="s">
        <v>31</v>
      </c>
      <c r="D311" s="363"/>
      <c r="E311" s="2">
        <v>0</v>
      </c>
      <c r="F311" s="2">
        <v>0</v>
      </c>
      <c r="G311" s="2">
        <v>0</v>
      </c>
      <c r="H311" s="2">
        <v>0</v>
      </c>
      <c r="I311" s="23">
        <f t="shared" si="32"/>
        <v>0</v>
      </c>
      <c r="J311" s="200"/>
      <c r="K311" s="202" t="s">
        <v>31</v>
      </c>
      <c r="L311" s="203"/>
      <c r="M311" s="23"/>
      <c r="N311" s="23"/>
      <c r="O311" s="23">
        <f t="shared" si="33"/>
        <v>0</v>
      </c>
      <c r="P311" s="200"/>
      <c r="Q311" s="1"/>
      <c r="R311" s="1"/>
      <c r="S311" s="1"/>
      <c r="T311" s="1"/>
      <c r="U311" s="1"/>
      <c r="V311" s="1"/>
      <c r="W311" s="1"/>
      <c r="X311" s="1"/>
      <c r="Y311" s="1"/>
      <c r="Z311" s="1"/>
      <c r="AA311" s="1"/>
      <c r="AB311" s="1"/>
      <c r="AC311" s="1"/>
      <c r="AD311" s="1"/>
      <c r="AE311" s="1"/>
      <c r="AF311" s="1"/>
      <c r="AG311" s="1"/>
      <c r="AH311" s="1"/>
      <c r="AI311" s="1"/>
      <c r="AJ311" s="1"/>
      <c r="AK311" s="1"/>
      <c r="AL311" s="1"/>
      <c r="AM311" s="1"/>
      <c r="AN311" s="1"/>
      <c r="AO311" s="1"/>
      <c r="AP311" s="1"/>
      <c r="AQ311" s="1"/>
      <c r="AR311" s="1"/>
      <c r="AS311" s="1"/>
      <c r="AT311" s="1"/>
      <c r="AU311" s="1"/>
      <c r="AV311" s="1"/>
      <c r="AW311" s="1"/>
      <c r="AX311" s="1"/>
      <c r="AY311" s="1"/>
      <c r="AZ311" s="1"/>
      <c r="BA311" s="1"/>
      <c r="BB311" s="1"/>
      <c r="BC311" s="1"/>
      <c r="BD311" s="1"/>
      <c r="BE311" s="1"/>
      <c r="BF311" s="1"/>
      <c r="BG311" s="1"/>
      <c r="BH311" s="1"/>
      <c r="BI311" s="1"/>
      <c r="BJ311" s="1"/>
      <c r="BK311" s="1"/>
      <c r="BL311" s="1"/>
      <c r="BM311" s="1"/>
      <c r="BN311" s="1"/>
      <c r="BO311" s="1"/>
      <c r="BP311" s="1"/>
      <c r="BQ311" s="1"/>
      <c r="BR311" s="1"/>
      <c r="BS311" s="1"/>
      <c r="BT311" s="1"/>
      <c r="BU311" s="1"/>
      <c r="BV311" s="1"/>
      <c r="BW311" s="1"/>
      <c r="BX311" s="1"/>
      <c r="BY311" s="1"/>
      <c r="BZ311" s="1"/>
      <c r="CA311" s="1"/>
      <c r="CB311" s="1"/>
      <c r="CC311" s="1"/>
      <c r="CD311" s="1"/>
      <c r="CE311" s="1"/>
      <c r="CF311" s="1"/>
      <c r="CG311" s="1"/>
      <c r="CH311" s="1"/>
      <c r="CI311" s="1"/>
      <c r="CJ311" s="1"/>
      <c r="CK311" s="1"/>
      <c r="CL311" s="1"/>
      <c r="CM311" s="1"/>
    </row>
    <row r="312" spans="1:91" x14ac:dyDescent="0.25">
      <c r="A312" s="1"/>
      <c r="B312" s="200"/>
      <c r="C312" s="362" t="s">
        <v>13</v>
      </c>
      <c r="D312" s="363"/>
      <c r="E312" s="2">
        <v>0</v>
      </c>
      <c r="F312" s="2">
        <v>0</v>
      </c>
      <c r="G312" s="2">
        <v>0</v>
      </c>
      <c r="H312" s="2">
        <v>0</v>
      </c>
      <c r="I312" s="23">
        <f t="shared" si="32"/>
        <v>0</v>
      </c>
      <c r="J312" s="200"/>
      <c r="K312" s="362" t="s">
        <v>13</v>
      </c>
      <c r="L312" s="363"/>
      <c r="M312" s="23"/>
      <c r="N312" s="23"/>
      <c r="O312" s="23">
        <f t="shared" si="33"/>
        <v>0</v>
      </c>
      <c r="P312" s="200"/>
      <c r="Q312" s="1"/>
      <c r="R312" s="1"/>
      <c r="S312" s="1"/>
      <c r="T312" s="1"/>
      <c r="U312" s="1"/>
      <c r="V312" s="1"/>
      <c r="W312" s="1"/>
      <c r="X312" s="1"/>
      <c r="Y312" s="1"/>
      <c r="Z312" s="1"/>
      <c r="AA312" s="1"/>
      <c r="AB312" s="1"/>
      <c r="AC312" s="1"/>
      <c r="AD312" s="1"/>
      <c r="AE312" s="1"/>
      <c r="AF312" s="1"/>
      <c r="AG312" s="1"/>
      <c r="AH312" s="1"/>
      <c r="AI312" s="1"/>
      <c r="AJ312" s="1"/>
      <c r="AK312" s="1"/>
      <c r="AL312" s="1"/>
      <c r="AM312" s="1"/>
      <c r="AN312" s="1"/>
      <c r="AO312" s="1"/>
      <c r="AP312" s="1"/>
      <c r="AQ312" s="1"/>
      <c r="AR312" s="1"/>
      <c r="AS312" s="1"/>
      <c r="AT312" s="1"/>
      <c r="AU312" s="1"/>
      <c r="AV312" s="1"/>
      <c r="AW312" s="1"/>
      <c r="AX312" s="1"/>
      <c r="AY312" s="1"/>
      <c r="AZ312" s="1"/>
      <c r="BA312" s="1"/>
      <c r="BB312" s="1"/>
      <c r="BC312" s="1"/>
      <c r="BD312" s="1"/>
      <c r="BE312" s="1"/>
      <c r="BF312" s="1"/>
      <c r="BG312" s="1"/>
      <c r="BH312" s="1"/>
      <c r="BI312" s="1"/>
      <c r="BJ312" s="1"/>
      <c r="BK312" s="1"/>
      <c r="BL312" s="1"/>
      <c r="BM312" s="1"/>
      <c r="BN312" s="1"/>
      <c r="BO312" s="1"/>
      <c r="BP312" s="1"/>
      <c r="BQ312" s="1"/>
      <c r="BR312" s="1"/>
      <c r="BS312" s="1"/>
      <c r="BT312" s="1"/>
      <c r="BU312" s="1"/>
      <c r="BV312" s="1"/>
      <c r="BW312" s="1"/>
      <c r="BX312" s="1"/>
      <c r="BY312" s="1"/>
      <c r="BZ312" s="1"/>
      <c r="CA312" s="1"/>
      <c r="CB312" s="1"/>
      <c r="CC312" s="1"/>
      <c r="CD312" s="1"/>
      <c r="CE312" s="1"/>
      <c r="CF312" s="1"/>
      <c r="CG312" s="1"/>
      <c r="CH312" s="1"/>
      <c r="CI312" s="1"/>
      <c r="CJ312" s="1"/>
      <c r="CK312" s="1"/>
      <c r="CL312" s="1"/>
      <c r="CM312" s="1"/>
    </row>
    <row r="313" spans="1:91" x14ac:dyDescent="0.25">
      <c r="A313" s="1"/>
      <c r="B313" s="200"/>
      <c r="C313" s="364" t="str">
        <f>+'2-FSN Entry and Summary'!$U$15</f>
        <v>My 1</v>
      </c>
      <c r="D313" s="364"/>
      <c r="E313" s="2">
        <v>0</v>
      </c>
      <c r="F313" s="2">
        <v>0</v>
      </c>
      <c r="G313" s="2">
        <v>0</v>
      </c>
      <c r="H313" s="2">
        <v>0</v>
      </c>
      <c r="I313" s="23">
        <f t="shared" si="32"/>
        <v>0</v>
      </c>
      <c r="J313" s="200"/>
      <c r="K313" s="362" t="str">
        <f>IF(C313=0," ",C313)</f>
        <v>My 1</v>
      </c>
      <c r="L313" s="363"/>
      <c r="M313" s="23"/>
      <c r="N313" s="23"/>
      <c r="O313" s="23">
        <f t="shared" si="33"/>
        <v>0</v>
      </c>
      <c r="P313" s="200"/>
      <c r="Q313" s="1"/>
      <c r="R313" s="1"/>
      <c r="S313" s="1"/>
      <c r="T313" s="1"/>
      <c r="U313" s="1"/>
      <c r="V313" s="1"/>
      <c r="W313" s="1"/>
      <c r="X313" s="1"/>
      <c r="Y313" s="1"/>
      <c r="Z313" s="1"/>
      <c r="AA313" s="1"/>
      <c r="AB313" s="1"/>
      <c r="AC313" s="1"/>
      <c r="AD313" s="1"/>
      <c r="AE313" s="1"/>
      <c r="AF313" s="1"/>
      <c r="AG313" s="1"/>
      <c r="AH313" s="1"/>
      <c r="AI313" s="1"/>
      <c r="AJ313" s="1"/>
      <c r="AK313" s="1"/>
      <c r="AL313" s="1"/>
      <c r="AM313" s="1"/>
      <c r="AN313" s="1"/>
      <c r="AO313" s="1"/>
      <c r="AP313" s="1"/>
      <c r="AQ313" s="1"/>
      <c r="AR313" s="1"/>
      <c r="AS313" s="1"/>
      <c r="AT313" s="1"/>
      <c r="AU313" s="1"/>
      <c r="AV313" s="1"/>
      <c r="AW313" s="1"/>
      <c r="AX313" s="1"/>
      <c r="AY313" s="1"/>
      <c r="AZ313" s="1"/>
      <c r="BA313" s="1"/>
      <c r="BB313" s="1"/>
      <c r="BC313" s="1"/>
      <c r="BD313" s="1"/>
      <c r="BE313" s="1"/>
      <c r="BF313" s="1"/>
      <c r="BG313" s="1"/>
      <c r="BH313" s="1"/>
      <c r="BI313" s="1"/>
      <c r="BJ313" s="1"/>
      <c r="BK313" s="1"/>
      <c r="BL313" s="1"/>
      <c r="BM313" s="1"/>
      <c r="BN313" s="1"/>
      <c r="BO313" s="1"/>
      <c r="BP313" s="1"/>
      <c r="BQ313" s="1"/>
      <c r="BR313" s="1"/>
      <c r="BS313" s="1"/>
      <c r="BT313" s="1"/>
      <c r="BU313" s="1"/>
      <c r="BV313" s="1"/>
      <c r="BW313" s="1"/>
      <c r="BX313" s="1"/>
      <c r="BY313" s="1"/>
      <c r="BZ313" s="1"/>
      <c r="CA313" s="1"/>
      <c r="CB313" s="1"/>
      <c r="CC313" s="1"/>
      <c r="CD313" s="1"/>
      <c r="CE313" s="1"/>
      <c r="CF313" s="1"/>
      <c r="CG313" s="1"/>
      <c r="CH313" s="1"/>
      <c r="CI313" s="1"/>
      <c r="CJ313" s="1"/>
      <c r="CK313" s="1"/>
      <c r="CL313" s="1"/>
      <c r="CM313" s="1"/>
    </row>
    <row r="314" spans="1:91" x14ac:dyDescent="0.25">
      <c r="A314" s="1"/>
      <c r="B314" s="200"/>
      <c r="C314" s="364" t="str">
        <f>+'2-FSN Entry and Summary'!$V$15</f>
        <v>My 2</v>
      </c>
      <c r="D314" s="364"/>
      <c r="E314" s="2">
        <v>0</v>
      </c>
      <c r="F314" s="2">
        <v>0</v>
      </c>
      <c r="G314" s="2">
        <v>0</v>
      </c>
      <c r="H314" s="2">
        <v>0</v>
      </c>
      <c r="I314" s="23">
        <f t="shared" si="32"/>
        <v>0</v>
      </c>
      <c r="J314" s="200"/>
      <c r="K314" s="362" t="str">
        <f>IF(C314=0," ",C314)</f>
        <v>My 2</v>
      </c>
      <c r="L314" s="363"/>
      <c r="M314" s="23"/>
      <c r="N314" s="23"/>
      <c r="O314" s="23">
        <f t="shared" si="33"/>
        <v>0</v>
      </c>
      <c r="P314" s="200"/>
      <c r="Q314" s="1"/>
      <c r="R314" s="1"/>
      <c r="S314" s="1"/>
      <c r="T314" s="1"/>
      <c r="U314" s="1"/>
      <c r="V314" s="1"/>
      <c r="W314" s="1"/>
      <c r="X314" s="1"/>
      <c r="Y314" s="1"/>
      <c r="Z314" s="1"/>
      <c r="AA314" s="1"/>
      <c r="AB314" s="1"/>
      <c r="AC314" s="1"/>
      <c r="AD314" s="1"/>
      <c r="AE314" s="1"/>
      <c r="AF314" s="1"/>
      <c r="AG314" s="1"/>
      <c r="AH314" s="1"/>
      <c r="AI314" s="1"/>
      <c r="AJ314" s="1"/>
      <c r="AK314" s="1"/>
      <c r="AL314" s="1"/>
      <c r="AM314" s="1"/>
      <c r="AN314" s="1"/>
      <c r="AO314" s="1"/>
      <c r="AP314" s="1"/>
      <c r="AQ314" s="1"/>
      <c r="AR314" s="1"/>
      <c r="AS314" s="1"/>
      <c r="AT314" s="1"/>
      <c r="AU314" s="1"/>
      <c r="AV314" s="1"/>
      <c r="AW314" s="1"/>
      <c r="AX314" s="1"/>
      <c r="AY314" s="1"/>
      <c r="AZ314" s="1"/>
      <c r="BA314" s="1"/>
      <c r="BB314" s="1"/>
      <c r="BC314" s="1"/>
      <c r="BD314" s="1"/>
      <c r="BE314" s="1"/>
      <c r="BF314" s="1"/>
      <c r="BG314" s="1"/>
      <c r="BH314" s="1"/>
      <c r="BI314" s="1"/>
      <c r="BJ314" s="1"/>
      <c r="BK314" s="1"/>
      <c r="BL314" s="1"/>
      <c r="BM314" s="1"/>
      <c r="BN314" s="1"/>
      <c r="BO314" s="1"/>
      <c r="BP314" s="1"/>
      <c r="BQ314" s="1"/>
      <c r="BR314" s="1"/>
      <c r="BS314" s="1"/>
      <c r="BT314" s="1"/>
      <c r="BU314" s="1"/>
      <c r="BV314" s="1"/>
      <c r="BW314" s="1"/>
      <c r="BX314" s="1"/>
      <c r="BY314" s="1"/>
      <c r="BZ314" s="1"/>
      <c r="CA314" s="1"/>
      <c r="CB314" s="1"/>
      <c r="CC314" s="1"/>
      <c r="CD314" s="1"/>
      <c r="CE314" s="1"/>
      <c r="CF314" s="1"/>
      <c r="CG314" s="1"/>
      <c r="CH314" s="1"/>
      <c r="CI314" s="1"/>
      <c r="CJ314" s="1"/>
      <c r="CK314" s="1"/>
      <c r="CL314" s="1"/>
      <c r="CM314" s="1"/>
    </row>
    <row r="315" spans="1:91" x14ac:dyDescent="0.25">
      <c r="A315" s="1"/>
      <c r="B315" s="200"/>
      <c r="C315" s="362" t="s">
        <v>7</v>
      </c>
      <c r="D315" s="363"/>
      <c r="E315" s="2">
        <v>0</v>
      </c>
      <c r="F315" s="2">
        <v>0</v>
      </c>
      <c r="G315" s="2">
        <v>0</v>
      </c>
      <c r="H315" s="2">
        <v>0</v>
      </c>
      <c r="I315" s="23">
        <f>AVERAGE(E315:H315)</f>
        <v>0</v>
      </c>
      <c r="J315" s="200"/>
      <c r="K315" s="205" t="s">
        <v>21</v>
      </c>
      <c r="L315" s="206"/>
      <c r="M315" s="23">
        <f>+E302-M304</f>
        <v>0</v>
      </c>
      <c r="N315" s="23">
        <f>+E302-N304</f>
        <v>0</v>
      </c>
      <c r="O315" s="23">
        <v>0</v>
      </c>
      <c r="P315" s="200"/>
      <c r="Q315" s="1"/>
      <c r="R315" s="1"/>
      <c r="S315" s="1"/>
      <c r="T315" s="1"/>
      <c r="U315" s="1"/>
      <c r="V315" s="1"/>
      <c r="W315" s="1"/>
      <c r="X315" s="1"/>
      <c r="Y315" s="1"/>
      <c r="Z315" s="1"/>
      <c r="AA315" s="1"/>
      <c r="AB315" s="1"/>
      <c r="AC315" s="1"/>
      <c r="AD315" s="1"/>
      <c r="AE315" s="1"/>
      <c r="AF315" s="1"/>
      <c r="AG315" s="1"/>
      <c r="AH315" s="1"/>
      <c r="AI315" s="1"/>
      <c r="AJ315" s="1"/>
      <c r="AK315" s="1"/>
      <c r="AL315" s="1"/>
      <c r="AM315" s="1"/>
      <c r="AN315" s="1"/>
      <c r="AO315" s="1"/>
      <c r="AP315" s="1"/>
      <c r="AQ315" s="1"/>
      <c r="AR315" s="1"/>
      <c r="AS315" s="1"/>
      <c r="AT315" s="1"/>
      <c r="AU315" s="1"/>
      <c r="AV315" s="1"/>
      <c r="AW315" s="1"/>
      <c r="AX315" s="1"/>
      <c r="AY315" s="1"/>
      <c r="AZ315" s="1"/>
      <c r="BA315" s="1"/>
      <c r="BB315" s="1"/>
      <c r="BC315" s="1"/>
      <c r="BD315" s="1"/>
      <c r="BE315" s="1"/>
      <c r="BF315" s="1"/>
      <c r="BG315" s="1"/>
      <c r="BH315" s="1"/>
      <c r="BI315" s="1"/>
      <c r="BJ315" s="1"/>
      <c r="BK315" s="1"/>
      <c r="BL315" s="1"/>
      <c r="BM315" s="1"/>
      <c r="BN315" s="1"/>
      <c r="BO315" s="1"/>
      <c r="BP315" s="1"/>
      <c r="BQ315" s="1"/>
      <c r="BR315" s="1"/>
      <c r="BS315" s="1"/>
      <c r="BT315" s="1"/>
      <c r="BU315" s="1"/>
      <c r="BV315" s="1"/>
      <c r="BW315" s="1"/>
      <c r="BX315" s="1"/>
      <c r="BY315" s="1"/>
      <c r="BZ315" s="1"/>
      <c r="CA315" s="1"/>
      <c r="CB315" s="1"/>
      <c r="CC315" s="1"/>
      <c r="CD315" s="1"/>
      <c r="CE315" s="1"/>
      <c r="CF315" s="1"/>
      <c r="CG315" s="1"/>
      <c r="CH315" s="1"/>
      <c r="CI315" s="1"/>
      <c r="CJ315" s="1"/>
      <c r="CK315" s="1"/>
      <c r="CL315" s="1"/>
      <c r="CM315" s="1"/>
    </row>
    <row r="316" spans="1:91" x14ac:dyDescent="0.25">
      <c r="A316" s="1"/>
      <c r="B316" s="200"/>
      <c r="C316" s="22" t="s">
        <v>16</v>
      </c>
      <c r="D316" s="22"/>
      <c r="E316" s="25">
        <f>SUM(E305:E315)</f>
        <v>0</v>
      </c>
      <c r="F316" s="25">
        <f>SUM(F305:F315)</f>
        <v>0</v>
      </c>
      <c r="G316" s="25">
        <f>SUM(G305:G315)</f>
        <v>0</v>
      </c>
      <c r="H316" s="25">
        <f>SUM(H305:H315)</f>
        <v>0</v>
      </c>
      <c r="I316" s="24">
        <f>IF(SUM(I305:I315)=0,0.00000000001,SUM(I305:I315))</f>
        <v>9.9999999999999994E-12</v>
      </c>
      <c r="J316" s="200"/>
      <c r="K316" s="365" t="s">
        <v>23</v>
      </c>
      <c r="L316" s="365"/>
      <c r="M316" s="24">
        <f>SUM(M304:M315)</f>
        <v>0</v>
      </c>
      <c r="N316" s="24">
        <f>SUM(N304:N315)</f>
        <v>0</v>
      </c>
      <c r="O316" s="24">
        <f>SUM(O304:O315)</f>
        <v>0</v>
      </c>
      <c r="P316" s="200"/>
      <c r="Q316" s="1"/>
      <c r="R316" s="1"/>
      <c r="S316" s="1"/>
      <c r="T316" s="1"/>
      <c r="U316" s="1"/>
      <c r="V316" s="1"/>
      <c r="W316" s="1"/>
      <c r="X316" s="1"/>
      <c r="Y316" s="1"/>
      <c r="Z316" s="1"/>
      <c r="AA316" s="1"/>
      <c r="AB316" s="1"/>
      <c r="AC316" s="1"/>
      <c r="AD316" s="1"/>
      <c r="AE316" s="1"/>
      <c r="AF316" s="1"/>
      <c r="AG316" s="1"/>
      <c r="AH316" s="1"/>
      <c r="AI316" s="1"/>
      <c r="AJ316" s="1"/>
      <c r="AK316" s="1"/>
      <c r="AL316" s="1"/>
      <c r="AM316" s="1"/>
      <c r="AN316" s="1"/>
      <c r="AO316" s="1"/>
      <c r="AP316" s="1"/>
      <c r="AQ316" s="1"/>
      <c r="AR316" s="1"/>
      <c r="AS316" s="1"/>
      <c r="AT316" s="1"/>
      <c r="AU316" s="1"/>
      <c r="AV316" s="1"/>
      <c r="AW316" s="1"/>
      <c r="AX316" s="1"/>
      <c r="AY316" s="1"/>
      <c r="AZ316" s="1"/>
      <c r="BA316" s="1"/>
      <c r="BB316" s="1"/>
      <c r="BC316" s="1"/>
      <c r="BD316" s="1"/>
      <c r="BE316" s="1"/>
      <c r="BF316" s="1"/>
      <c r="BG316" s="1"/>
      <c r="BH316" s="1"/>
      <c r="BI316" s="1"/>
      <c r="BJ316" s="1"/>
      <c r="BK316" s="1"/>
      <c r="BL316" s="1"/>
      <c r="BM316" s="1"/>
      <c r="BN316" s="1"/>
      <c r="BO316" s="1"/>
      <c r="BP316" s="1"/>
      <c r="BQ316" s="1"/>
      <c r="BR316" s="1"/>
      <c r="BS316" s="1"/>
      <c r="BT316" s="1"/>
      <c r="BU316" s="1"/>
      <c r="BV316" s="1"/>
      <c r="BW316" s="1"/>
      <c r="BX316" s="1"/>
      <c r="BY316" s="1"/>
      <c r="BZ316" s="1"/>
      <c r="CA316" s="1"/>
      <c r="CB316" s="1"/>
      <c r="CC316" s="1"/>
      <c r="CD316" s="1"/>
      <c r="CE316" s="1"/>
      <c r="CF316" s="1"/>
      <c r="CG316" s="1"/>
      <c r="CH316" s="1"/>
      <c r="CI316" s="1"/>
      <c r="CJ316" s="1"/>
      <c r="CK316" s="1"/>
      <c r="CL316" s="1"/>
      <c r="CM316" s="1"/>
    </row>
    <row r="317" spans="1:91" x14ac:dyDescent="0.25">
      <c r="A317" s="1"/>
      <c r="B317" s="366" t="str">
        <f>IF('2-FSN Entry and Summary'!B33,"*Continue to next FSN*","*No further FSN available*")</f>
        <v>*No further FSN available*</v>
      </c>
      <c r="C317" s="366"/>
      <c r="D317" s="366"/>
      <c r="E317" s="366"/>
      <c r="F317" s="366"/>
      <c r="G317" s="366"/>
      <c r="H317" s="366"/>
      <c r="I317" s="366"/>
      <c r="J317" s="366"/>
      <c r="K317" s="366"/>
      <c r="L317" s="366"/>
      <c r="M317" s="366"/>
      <c r="N317" s="366"/>
      <c r="O317" s="366"/>
      <c r="P317" s="366"/>
      <c r="Q317" s="1"/>
      <c r="R317" s="1"/>
      <c r="S317" s="1"/>
      <c r="T317" s="1"/>
      <c r="U317" s="1"/>
      <c r="V317" s="1"/>
      <c r="W317" s="1"/>
      <c r="X317" s="1"/>
      <c r="Y317" s="1"/>
      <c r="Z317" s="1"/>
      <c r="AA317" s="1"/>
      <c r="AB317" s="1"/>
      <c r="AC317" s="1"/>
      <c r="AD317" s="1"/>
      <c r="AE317" s="1"/>
      <c r="AF317" s="1"/>
      <c r="AG317" s="1"/>
      <c r="AH317" s="1"/>
      <c r="AI317" s="1"/>
      <c r="AJ317" s="1"/>
      <c r="AK317" s="1"/>
      <c r="AL317" s="1"/>
      <c r="AM317" s="1"/>
      <c r="AN317" s="1"/>
      <c r="AO317" s="1"/>
      <c r="AP317" s="1"/>
      <c r="AQ317" s="1"/>
      <c r="AR317" s="1"/>
      <c r="AS317" s="1"/>
      <c r="AT317" s="1"/>
      <c r="AU317" s="1"/>
      <c r="AV317" s="1"/>
      <c r="AW317" s="1"/>
      <c r="AX317" s="1"/>
      <c r="AY317" s="1"/>
      <c r="AZ317" s="1"/>
      <c r="BA317" s="1"/>
      <c r="BB317" s="1"/>
      <c r="BC317" s="1"/>
      <c r="BD317" s="1"/>
      <c r="BE317" s="1"/>
      <c r="BF317" s="1"/>
      <c r="BG317" s="1"/>
      <c r="BH317" s="1"/>
      <c r="BI317" s="1"/>
      <c r="BJ317" s="1"/>
      <c r="BK317" s="1"/>
      <c r="BL317" s="1"/>
      <c r="BM317" s="1"/>
      <c r="BN317" s="1"/>
      <c r="BO317" s="1"/>
      <c r="BP317" s="1"/>
      <c r="BQ317" s="1"/>
      <c r="BR317" s="1"/>
      <c r="BS317" s="1"/>
      <c r="BT317" s="1"/>
      <c r="BU317" s="1"/>
      <c r="BV317" s="1"/>
      <c r="BW317" s="1"/>
      <c r="BX317" s="1"/>
      <c r="BY317" s="1"/>
      <c r="BZ317" s="1"/>
      <c r="CA317" s="1"/>
      <c r="CB317" s="1"/>
      <c r="CC317" s="1"/>
      <c r="CD317" s="1"/>
      <c r="CE317" s="1"/>
      <c r="CF317" s="1"/>
      <c r="CG317" s="1"/>
      <c r="CH317" s="1"/>
      <c r="CI317" s="1"/>
      <c r="CJ317" s="1"/>
      <c r="CK317" s="1"/>
      <c r="CL317" s="1"/>
      <c r="CM317" s="1"/>
    </row>
    <row r="318" spans="1:91" x14ac:dyDescent="0.25">
      <c r="A318" s="1"/>
      <c r="B318" s="366"/>
      <c r="C318" s="366"/>
      <c r="D318" s="366"/>
      <c r="E318" s="366"/>
      <c r="F318" s="366"/>
      <c r="G318" s="366"/>
      <c r="H318" s="366"/>
      <c r="I318" s="366"/>
      <c r="J318" s="366"/>
      <c r="K318" s="366"/>
      <c r="L318" s="366"/>
      <c r="M318" s="366"/>
      <c r="N318" s="366"/>
      <c r="O318" s="366"/>
      <c r="P318" s="366"/>
      <c r="Q318" s="1"/>
      <c r="R318" s="1"/>
      <c r="S318" s="1"/>
      <c r="T318" s="1"/>
      <c r="U318" s="1"/>
      <c r="V318" s="1"/>
      <c r="W318" s="1"/>
      <c r="X318" s="1"/>
      <c r="Y318" s="1"/>
      <c r="Z318" s="1"/>
      <c r="AA318" s="1"/>
      <c r="AB318" s="1"/>
      <c r="AC318" s="1"/>
      <c r="AD318" s="1"/>
      <c r="AE318" s="1"/>
      <c r="AF318" s="1"/>
      <c r="AG318" s="1"/>
      <c r="AH318" s="1"/>
      <c r="AI318" s="1"/>
      <c r="AJ318" s="1"/>
      <c r="AK318" s="1"/>
      <c r="AL318" s="1"/>
      <c r="AM318" s="1"/>
      <c r="AN318" s="1"/>
      <c r="AO318" s="1"/>
      <c r="AP318" s="1"/>
      <c r="AQ318" s="1"/>
      <c r="AR318" s="1"/>
      <c r="AS318" s="1"/>
      <c r="AT318" s="1"/>
      <c r="AU318" s="1"/>
      <c r="AV318" s="1"/>
      <c r="AW318" s="1"/>
      <c r="AX318" s="1"/>
      <c r="AY318" s="1"/>
      <c r="AZ318" s="1"/>
      <c r="BA318" s="1"/>
      <c r="BB318" s="1"/>
      <c r="BC318" s="1"/>
      <c r="BD318" s="1"/>
      <c r="BE318" s="1"/>
      <c r="BF318" s="1"/>
      <c r="BG318" s="1"/>
      <c r="BH318" s="1"/>
      <c r="BI318" s="1"/>
      <c r="BJ318" s="1"/>
      <c r="BK318" s="1"/>
      <c r="BL318" s="1"/>
      <c r="BM318" s="1"/>
      <c r="BN318" s="1"/>
      <c r="BO318" s="1"/>
      <c r="BP318" s="1"/>
      <c r="BQ318" s="1"/>
      <c r="BR318" s="1"/>
      <c r="BS318" s="1"/>
      <c r="BT318" s="1"/>
      <c r="BU318" s="1"/>
      <c r="BV318" s="1"/>
      <c r="BW318" s="1"/>
      <c r="BX318" s="1"/>
      <c r="BY318" s="1"/>
      <c r="BZ318" s="1"/>
      <c r="CA318" s="1"/>
      <c r="CB318" s="1"/>
      <c r="CC318" s="1"/>
      <c r="CD318" s="1"/>
      <c r="CE318" s="1"/>
      <c r="CF318" s="1"/>
      <c r="CG318" s="1"/>
      <c r="CH318" s="1"/>
      <c r="CI318" s="1"/>
      <c r="CJ318" s="1"/>
      <c r="CK318" s="1"/>
      <c r="CL318" s="1"/>
      <c r="CM318" s="1"/>
    </row>
    <row r="319" spans="1:91" x14ac:dyDescent="0.25">
      <c r="A319" s="1"/>
      <c r="B319" s="200"/>
      <c r="C319" s="13" t="s">
        <v>1</v>
      </c>
      <c r="D319" s="14"/>
      <c r="E319" s="33">
        <f>+'2-FSN Entry and Summary'!B33</f>
        <v>0</v>
      </c>
      <c r="F319" s="14"/>
      <c r="G319" s="14" t="s">
        <v>15</v>
      </c>
      <c r="H319" s="31">
        <f>+'2-FSN Entry and Summary'!D33</f>
        <v>0</v>
      </c>
      <c r="I319" s="17" t="s">
        <v>3</v>
      </c>
      <c r="J319" s="200"/>
      <c r="K319" s="367" t="s">
        <v>17</v>
      </c>
      <c r="L319" s="368"/>
      <c r="M319" s="368"/>
      <c r="N319" s="368"/>
      <c r="O319" s="369"/>
      <c r="P319" s="200"/>
      <c r="Q319" s="1"/>
      <c r="R319" s="1"/>
      <c r="S319" s="1"/>
      <c r="T319" s="1"/>
      <c r="U319" s="1"/>
      <c r="V319" s="1"/>
      <c r="W319" s="1"/>
      <c r="X319" s="1"/>
      <c r="Y319" s="1"/>
      <c r="Z319" s="1"/>
      <c r="AA319" s="1"/>
      <c r="AB319" s="1"/>
      <c r="AC319" s="1"/>
      <c r="AD319" s="1"/>
      <c r="AE319" s="1"/>
      <c r="AF319" s="1"/>
      <c r="AG319" s="1"/>
      <c r="AH319" s="1"/>
      <c r="AI319" s="1"/>
      <c r="AJ319" s="1"/>
      <c r="AK319" s="1"/>
      <c r="AL319" s="1"/>
      <c r="AM319" s="1"/>
      <c r="AN319" s="1"/>
      <c r="AO319" s="1"/>
      <c r="AP319" s="1"/>
      <c r="AQ319" s="1"/>
      <c r="AR319" s="1"/>
      <c r="AS319" s="1"/>
      <c r="AT319" s="1"/>
      <c r="AU319" s="1"/>
      <c r="AV319" s="1"/>
      <c r="AW319" s="1"/>
      <c r="AX319" s="1"/>
      <c r="AY319" s="1"/>
      <c r="AZ319" s="1"/>
      <c r="BA319" s="1"/>
      <c r="BB319" s="1"/>
      <c r="BC319" s="1"/>
      <c r="BD319" s="1"/>
      <c r="BE319" s="1"/>
      <c r="BF319" s="1"/>
      <c r="BG319" s="1"/>
      <c r="BH319" s="1"/>
      <c r="BI319" s="1"/>
      <c r="BJ319" s="1"/>
      <c r="BK319" s="1"/>
      <c r="BL319" s="1"/>
      <c r="BM319" s="1"/>
      <c r="BN319" s="1"/>
      <c r="BO319" s="1"/>
      <c r="BP319" s="1"/>
      <c r="BQ319" s="1"/>
      <c r="BR319" s="1"/>
      <c r="BS319" s="1"/>
      <c r="BT319" s="1"/>
      <c r="BU319" s="1"/>
      <c r="BV319" s="1"/>
      <c r="BW319" s="1"/>
      <c r="BX319" s="1"/>
      <c r="BY319" s="1"/>
      <c r="BZ319" s="1"/>
      <c r="CA319" s="1"/>
      <c r="CB319" s="1"/>
      <c r="CC319" s="1"/>
      <c r="CD319" s="1"/>
      <c r="CE319" s="1"/>
      <c r="CF319" s="1"/>
      <c r="CG319" s="1"/>
      <c r="CH319" s="1"/>
      <c r="CI319" s="1"/>
      <c r="CJ319" s="1"/>
      <c r="CK319" s="1"/>
      <c r="CL319" s="1"/>
      <c r="CM319" s="1"/>
    </row>
    <row r="320" spans="1:91" x14ac:dyDescent="0.25">
      <c r="A320" s="1"/>
      <c r="B320" s="200"/>
      <c r="C320" s="15" t="s">
        <v>2</v>
      </c>
      <c r="D320" s="16"/>
      <c r="E320" s="31">
        <f>+'2-FSN Entry and Summary'!C33</f>
        <v>0</v>
      </c>
      <c r="F320" s="16" t="s">
        <v>3</v>
      </c>
      <c r="G320" s="16"/>
      <c r="H320" s="16"/>
      <c r="I320" s="18"/>
      <c r="J320" s="200"/>
      <c r="K320" s="22" t="s">
        <v>22</v>
      </c>
      <c r="L320" s="22">
        <f>+E319</f>
        <v>0</v>
      </c>
      <c r="M320" s="367" t="s">
        <v>20</v>
      </c>
      <c r="N320" s="368"/>
      <c r="O320" s="369"/>
      <c r="P320" s="200"/>
      <c r="Q320" s="1"/>
      <c r="R320" s="1"/>
      <c r="S320" s="1"/>
      <c r="T320" s="1"/>
      <c r="U320" s="1"/>
      <c r="V320" s="1"/>
      <c r="W320" s="1"/>
      <c r="X320" s="1"/>
      <c r="Y320" s="1"/>
      <c r="Z320" s="1"/>
      <c r="AA320" s="1"/>
      <c r="AB320" s="1"/>
      <c r="AC320" s="1"/>
      <c r="AD320" s="1"/>
      <c r="AE320" s="1"/>
      <c r="AF320" s="1"/>
      <c r="AG320" s="1"/>
      <c r="AH320" s="1"/>
      <c r="AI320" s="1"/>
      <c r="AJ320" s="1"/>
      <c r="AK320" s="1"/>
      <c r="AL320" s="1"/>
      <c r="AM320" s="1"/>
      <c r="AN320" s="1"/>
      <c r="AO320" s="1"/>
      <c r="AP320" s="1"/>
      <c r="AQ320" s="1"/>
      <c r="AR320" s="1"/>
      <c r="AS320" s="1"/>
      <c r="AT320" s="1"/>
      <c r="AU320" s="1"/>
      <c r="AV320" s="1"/>
      <c r="AW320" s="1"/>
      <c r="AX320" s="1"/>
      <c r="AY320" s="1"/>
      <c r="AZ320" s="1"/>
      <c r="BA320" s="1"/>
      <c r="BB320" s="1"/>
      <c r="BC320" s="1"/>
      <c r="BD320" s="1"/>
      <c r="BE320" s="1"/>
      <c r="BF320" s="1"/>
      <c r="BG320" s="1"/>
      <c r="BH320" s="1"/>
      <c r="BI320" s="1"/>
      <c r="BJ320" s="1"/>
      <c r="BK320" s="1"/>
      <c r="BL320" s="1"/>
      <c r="BM320" s="1"/>
      <c r="BN320" s="1"/>
      <c r="BO320" s="1"/>
      <c r="BP320" s="1"/>
      <c r="BQ320" s="1"/>
      <c r="BR320" s="1"/>
      <c r="BS320" s="1"/>
      <c r="BT320" s="1"/>
      <c r="BU320" s="1"/>
      <c r="BV320" s="1"/>
      <c r="BW320" s="1"/>
      <c r="BX320" s="1"/>
      <c r="BY320" s="1"/>
      <c r="BZ320" s="1"/>
      <c r="CA320" s="1"/>
      <c r="CB320" s="1"/>
      <c r="CC320" s="1"/>
      <c r="CD320" s="1"/>
      <c r="CE320" s="1"/>
      <c r="CF320" s="1"/>
      <c r="CG320" s="1"/>
      <c r="CH320" s="1"/>
      <c r="CI320" s="1"/>
      <c r="CJ320" s="1"/>
      <c r="CK320" s="1"/>
      <c r="CL320" s="1"/>
      <c r="CM320" s="1"/>
    </row>
    <row r="321" spans="1:91" x14ac:dyDescent="0.25">
      <c r="A321" s="1"/>
      <c r="B321" s="200"/>
      <c r="C321" s="367" t="s">
        <v>4</v>
      </c>
      <c r="D321" s="368"/>
      <c r="E321" s="368"/>
      <c r="F321" s="368"/>
      <c r="G321" s="368"/>
      <c r="H321" s="368"/>
      <c r="I321" s="369"/>
      <c r="J321" s="200"/>
      <c r="K321" s="370" t="s">
        <v>18</v>
      </c>
      <c r="L321" s="371"/>
      <c r="M321" s="26" t="s">
        <v>28</v>
      </c>
      <c r="N321" s="26" t="s">
        <v>29</v>
      </c>
      <c r="O321" s="26">
        <v>2</v>
      </c>
      <c r="P321" s="200"/>
      <c r="Q321" s="1"/>
      <c r="R321" s="1"/>
      <c r="S321" s="1"/>
      <c r="T321" s="1"/>
      <c r="U321" s="1"/>
      <c r="V321" s="1"/>
      <c r="W321" s="1"/>
      <c r="X321" s="1"/>
      <c r="Y321" s="1"/>
      <c r="Z321" s="1"/>
      <c r="AA321" s="1"/>
      <c r="AB321" s="1"/>
      <c r="AC321" s="1"/>
      <c r="AD321" s="1"/>
      <c r="AE321" s="1"/>
      <c r="AF321" s="1"/>
      <c r="AG321" s="1"/>
      <c r="AH321" s="1"/>
      <c r="AI321" s="1"/>
      <c r="AJ321" s="1"/>
      <c r="AK321" s="1"/>
      <c r="AL321" s="1"/>
      <c r="AM321" s="1"/>
      <c r="AN321" s="1"/>
      <c r="AO321" s="1"/>
      <c r="AP321" s="1"/>
      <c r="AQ321" s="1"/>
      <c r="AR321" s="1"/>
      <c r="AS321" s="1"/>
      <c r="AT321" s="1"/>
      <c r="AU321" s="1"/>
      <c r="AV321" s="1"/>
      <c r="AW321" s="1"/>
      <c r="AX321" s="1"/>
      <c r="AY321" s="1"/>
      <c r="AZ321" s="1"/>
      <c r="BA321" s="1"/>
      <c r="BB321" s="1"/>
      <c r="BC321" s="1"/>
      <c r="BD321" s="1"/>
      <c r="BE321" s="1"/>
      <c r="BF321" s="1"/>
      <c r="BG321" s="1"/>
      <c r="BH321" s="1"/>
      <c r="BI321" s="1"/>
      <c r="BJ321" s="1"/>
      <c r="BK321" s="1"/>
      <c r="BL321" s="1"/>
      <c r="BM321" s="1"/>
      <c r="BN321" s="1"/>
      <c r="BO321" s="1"/>
      <c r="BP321" s="1"/>
      <c r="BQ321" s="1"/>
      <c r="BR321" s="1"/>
      <c r="BS321" s="1"/>
      <c r="BT321" s="1"/>
      <c r="BU321" s="1"/>
      <c r="BV321" s="1"/>
      <c r="BW321" s="1"/>
      <c r="BX321" s="1"/>
      <c r="BY321" s="1"/>
      <c r="BZ321" s="1"/>
      <c r="CA321" s="1"/>
      <c r="CB321" s="1"/>
      <c r="CC321" s="1"/>
      <c r="CD321" s="1"/>
      <c r="CE321" s="1"/>
      <c r="CF321" s="1"/>
      <c r="CG321" s="1"/>
      <c r="CH321" s="1"/>
      <c r="CI321" s="1"/>
      <c r="CJ321" s="1"/>
      <c r="CK321" s="1"/>
      <c r="CL321" s="1"/>
      <c r="CM321" s="1"/>
    </row>
    <row r="322" spans="1:91" x14ac:dyDescent="0.25">
      <c r="A322" s="1"/>
      <c r="B322" s="200"/>
      <c r="C322" s="19" t="s">
        <v>6</v>
      </c>
      <c r="D322" s="19"/>
      <c r="E322" s="19">
        <v>2009</v>
      </c>
      <c r="F322" s="19">
        <v>2010</v>
      </c>
      <c r="G322" s="19">
        <v>2011</v>
      </c>
      <c r="H322" s="19">
        <v>2012</v>
      </c>
      <c r="I322" s="20" t="s">
        <v>5</v>
      </c>
      <c r="J322" s="200"/>
      <c r="K322" s="220" t="s">
        <v>19</v>
      </c>
      <c r="L322" s="220"/>
      <c r="M322" s="23">
        <f>+E320*0.8</f>
        <v>0</v>
      </c>
      <c r="N322" s="23">
        <f>MIN(I333,E320)</f>
        <v>0</v>
      </c>
      <c r="O322" s="23">
        <f>+I333/I334*E320</f>
        <v>0</v>
      </c>
      <c r="P322" s="200"/>
      <c r="Q322" s="1"/>
      <c r="R322" s="1"/>
      <c r="S322" s="1"/>
      <c r="T322" s="1"/>
      <c r="U322" s="1"/>
      <c r="V322" s="1"/>
      <c r="W322" s="1"/>
      <c r="X322" s="1"/>
      <c r="Y322" s="1"/>
      <c r="Z322" s="1"/>
      <c r="AA322" s="1"/>
      <c r="AB322" s="1"/>
      <c r="AC322" s="1"/>
      <c r="AD322" s="1"/>
      <c r="AE322" s="1"/>
      <c r="AF322" s="1"/>
      <c r="AG322" s="1"/>
      <c r="AH322" s="1"/>
      <c r="AI322" s="1"/>
      <c r="AJ322" s="1"/>
      <c r="AK322" s="1"/>
      <c r="AL322" s="1"/>
      <c r="AM322" s="1"/>
      <c r="AN322" s="1"/>
      <c r="AO322" s="1"/>
      <c r="AP322" s="1"/>
      <c r="AQ322" s="1"/>
      <c r="AR322" s="1"/>
      <c r="AS322" s="1"/>
      <c r="AT322" s="1"/>
      <c r="AU322" s="1"/>
      <c r="AV322" s="1"/>
      <c r="AW322" s="1"/>
      <c r="AX322" s="1"/>
      <c r="AY322" s="1"/>
      <c r="AZ322" s="1"/>
      <c r="BA322" s="1"/>
      <c r="BB322" s="1"/>
      <c r="BC322" s="1"/>
      <c r="BD322" s="1"/>
      <c r="BE322" s="1"/>
      <c r="BF322" s="1"/>
      <c r="BG322" s="1"/>
      <c r="BH322" s="1"/>
      <c r="BI322" s="1"/>
      <c r="BJ322" s="1"/>
      <c r="BK322" s="1"/>
      <c r="BL322" s="1"/>
      <c r="BM322" s="1"/>
      <c r="BN322" s="1"/>
      <c r="BO322" s="1"/>
      <c r="BP322" s="1"/>
      <c r="BQ322" s="1"/>
      <c r="BR322" s="1"/>
      <c r="BS322" s="1"/>
      <c r="BT322" s="1"/>
      <c r="BU322" s="1"/>
      <c r="BV322" s="1"/>
      <c r="BW322" s="1"/>
      <c r="BX322" s="1"/>
      <c r="BY322" s="1"/>
      <c r="BZ322" s="1"/>
      <c r="CA322" s="1"/>
      <c r="CB322" s="1"/>
      <c r="CC322" s="1"/>
      <c r="CD322" s="1"/>
      <c r="CE322" s="1"/>
      <c r="CF322" s="1"/>
      <c r="CG322" s="1"/>
      <c r="CH322" s="1"/>
      <c r="CI322" s="1"/>
      <c r="CJ322" s="1"/>
      <c r="CK322" s="1"/>
      <c r="CL322" s="1"/>
      <c r="CM322" s="1"/>
    </row>
    <row r="323" spans="1:91" x14ac:dyDescent="0.25">
      <c r="A323" s="1"/>
      <c r="B323" s="200"/>
      <c r="C323" s="372" t="s">
        <v>9</v>
      </c>
      <c r="D323" s="372"/>
      <c r="E323" s="2">
        <v>0</v>
      </c>
      <c r="F323" s="2">
        <v>0</v>
      </c>
      <c r="G323" s="2">
        <v>0</v>
      </c>
      <c r="H323" s="2">
        <v>0</v>
      </c>
      <c r="I323" s="23">
        <f>AVERAGE(E323:H323)</f>
        <v>0</v>
      </c>
      <c r="J323" s="200"/>
      <c r="K323" s="362" t="s">
        <v>9</v>
      </c>
      <c r="L323" s="363"/>
      <c r="M323" s="23"/>
      <c r="N323" s="23"/>
      <c r="O323" s="23">
        <f>+I323/$I$334*$E$320</f>
        <v>0</v>
      </c>
      <c r="P323" s="200"/>
      <c r="Q323" s="1"/>
      <c r="R323" s="1"/>
      <c r="S323" s="1"/>
      <c r="T323" s="1"/>
      <c r="U323" s="1"/>
      <c r="V323" s="1"/>
      <c r="W323" s="1"/>
      <c r="X323" s="1"/>
      <c r="Y323" s="1"/>
      <c r="Z323" s="1"/>
      <c r="AA323" s="1"/>
      <c r="AB323" s="1"/>
      <c r="AC323" s="1"/>
      <c r="AD323" s="1"/>
      <c r="AE323" s="1"/>
      <c r="AF323" s="1"/>
      <c r="AG323" s="1"/>
      <c r="AH323" s="1"/>
      <c r="AI323" s="1"/>
      <c r="AJ323" s="1"/>
      <c r="AK323" s="1"/>
      <c r="AL323" s="1"/>
      <c r="AM323" s="1"/>
      <c r="AN323" s="1"/>
      <c r="AO323" s="1"/>
      <c r="AP323" s="1"/>
      <c r="AQ323" s="1"/>
      <c r="AR323" s="1"/>
      <c r="AS323" s="1"/>
      <c r="AT323" s="1"/>
      <c r="AU323" s="1"/>
      <c r="AV323" s="1"/>
      <c r="AW323" s="1"/>
      <c r="AX323" s="1"/>
      <c r="AY323" s="1"/>
      <c r="AZ323" s="1"/>
      <c r="BA323" s="1"/>
      <c r="BB323" s="1"/>
      <c r="BC323" s="1"/>
      <c r="BD323" s="1"/>
      <c r="BE323" s="1"/>
      <c r="BF323" s="1"/>
      <c r="BG323" s="1"/>
      <c r="BH323" s="1"/>
      <c r="BI323" s="1"/>
      <c r="BJ323" s="1"/>
      <c r="BK323" s="1"/>
      <c r="BL323" s="1"/>
      <c r="BM323" s="1"/>
      <c r="BN323" s="1"/>
      <c r="BO323" s="1"/>
      <c r="BP323" s="1"/>
      <c r="BQ323" s="1"/>
      <c r="BR323" s="1"/>
      <c r="BS323" s="1"/>
      <c r="BT323" s="1"/>
      <c r="BU323" s="1"/>
      <c r="BV323" s="1"/>
      <c r="BW323" s="1"/>
      <c r="BX323" s="1"/>
      <c r="BY323" s="1"/>
      <c r="BZ323" s="1"/>
      <c r="CA323" s="1"/>
      <c r="CB323" s="1"/>
      <c r="CC323" s="1"/>
      <c r="CD323" s="1"/>
      <c r="CE323" s="1"/>
      <c r="CF323" s="1"/>
      <c r="CG323" s="1"/>
      <c r="CH323" s="1"/>
      <c r="CI323" s="1"/>
      <c r="CJ323" s="1"/>
      <c r="CK323" s="1"/>
      <c r="CL323" s="1"/>
      <c r="CM323" s="1"/>
    </row>
    <row r="324" spans="1:91" x14ac:dyDescent="0.25">
      <c r="A324" s="1"/>
      <c r="B324" s="200"/>
      <c r="C324" s="362" t="s">
        <v>8</v>
      </c>
      <c r="D324" s="363"/>
      <c r="E324" s="2">
        <v>0</v>
      </c>
      <c r="F324" s="2">
        <v>0</v>
      </c>
      <c r="G324" s="2">
        <v>0</v>
      </c>
      <c r="H324" s="2">
        <v>0</v>
      </c>
      <c r="I324" s="23">
        <f t="shared" ref="I324:I332" si="34">AVERAGE(E324:H324)</f>
        <v>0</v>
      </c>
      <c r="J324" s="200"/>
      <c r="K324" s="216" t="s">
        <v>8</v>
      </c>
      <c r="L324" s="217"/>
      <c r="M324" s="23"/>
      <c r="N324" s="23"/>
      <c r="O324" s="23">
        <f t="shared" ref="O324:O332" si="35">+I324/$I$334*$E$320</f>
        <v>0</v>
      </c>
      <c r="P324" s="200"/>
      <c r="Q324" s="1"/>
      <c r="R324" s="1"/>
      <c r="S324" s="1"/>
      <c r="T324" s="1"/>
      <c r="U324" s="1"/>
      <c r="V324" s="1"/>
      <c r="W324" s="1"/>
      <c r="X324" s="1"/>
      <c r="Y324" s="1"/>
      <c r="Z324" s="1"/>
      <c r="AA324" s="1"/>
      <c r="AB324" s="1"/>
      <c r="AC324" s="1"/>
      <c r="AD324" s="1"/>
      <c r="AE324" s="1"/>
      <c r="AF324" s="1"/>
      <c r="AG324" s="1"/>
      <c r="AH324" s="1"/>
      <c r="AI324" s="1"/>
      <c r="AJ324" s="1"/>
      <c r="AK324" s="1"/>
      <c r="AL324" s="1"/>
      <c r="AM324" s="1"/>
      <c r="AN324" s="1"/>
      <c r="AO324" s="1"/>
      <c r="AP324" s="1"/>
      <c r="AQ324" s="1"/>
      <c r="AR324" s="1"/>
      <c r="AS324" s="1"/>
      <c r="AT324" s="1"/>
      <c r="AU324" s="1"/>
      <c r="AV324" s="1"/>
      <c r="AW324" s="1"/>
      <c r="AX324" s="1"/>
      <c r="AY324" s="1"/>
      <c r="AZ324" s="1"/>
      <c r="BA324" s="1"/>
      <c r="BB324" s="1"/>
      <c r="BC324" s="1"/>
      <c r="BD324" s="1"/>
      <c r="BE324" s="1"/>
      <c r="BF324" s="1"/>
      <c r="BG324" s="1"/>
      <c r="BH324" s="1"/>
      <c r="BI324" s="1"/>
      <c r="BJ324" s="1"/>
      <c r="BK324" s="1"/>
      <c r="BL324" s="1"/>
      <c r="BM324" s="1"/>
      <c r="BN324" s="1"/>
      <c r="BO324" s="1"/>
      <c r="BP324" s="1"/>
      <c r="BQ324" s="1"/>
      <c r="BR324" s="1"/>
      <c r="BS324" s="1"/>
      <c r="BT324" s="1"/>
      <c r="BU324" s="1"/>
      <c r="BV324" s="1"/>
      <c r="BW324" s="1"/>
      <c r="BX324" s="1"/>
      <c r="BY324" s="1"/>
      <c r="BZ324" s="1"/>
      <c r="CA324" s="1"/>
      <c r="CB324" s="1"/>
      <c r="CC324" s="1"/>
      <c r="CD324" s="1"/>
      <c r="CE324" s="1"/>
      <c r="CF324" s="1"/>
      <c r="CG324" s="1"/>
      <c r="CH324" s="1"/>
      <c r="CI324" s="1"/>
      <c r="CJ324" s="1"/>
      <c r="CK324" s="1"/>
      <c r="CL324" s="1"/>
      <c r="CM324" s="1"/>
    </row>
    <row r="325" spans="1:91" x14ac:dyDescent="0.25">
      <c r="A325" s="1"/>
      <c r="B325" s="200"/>
      <c r="C325" s="220" t="s">
        <v>14</v>
      </c>
      <c r="D325" s="220"/>
      <c r="E325" s="2">
        <v>0</v>
      </c>
      <c r="F325" s="2">
        <v>0</v>
      </c>
      <c r="G325" s="2">
        <v>0</v>
      </c>
      <c r="H325" s="2">
        <v>0</v>
      </c>
      <c r="I325" s="23">
        <f t="shared" si="34"/>
        <v>0</v>
      </c>
      <c r="J325" s="200"/>
      <c r="K325" s="220" t="s">
        <v>14</v>
      </c>
      <c r="L325" s="220"/>
      <c r="M325" s="23"/>
      <c r="N325" s="23"/>
      <c r="O325" s="23">
        <f t="shared" si="35"/>
        <v>0</v>
      </c>
      <c r="P325" s="200"/>
      <c r="Q325" s="1"/>
      <c r="R325" s="1"/>
      <c r="S325" s="1"/>
      <c r="T325" s="1"/>
      <c r="U325" s="1"/>
      <c r="V325" s="1"/>
      <c r="W325" s="1"/>
      <c r="X325" s="1"/>
      <c r="Y325" s="1"/>
      <c r="Z325" s="1"/>
      <c r="AA325" s="1"/>
      <c r="AB325" s="1"/>
      <c r="AC325" s="1"/>
      <c r="AD325" s="1"/>
      <c r="AE325" s="1"/>
      <c r="AF325" s="1"/>
      <c r="AG325" s="1"/>
      <c r="AH325" s="1"/>
      <c r="AI325" s="1"/>
      <c r="AJ325" s="1"/>
      <c r="AK325" s="1"/>
      <c r="AL325" s="1"/>
      <c r="AM325" s="1"/>
      <c r="AN325" s="1"/>
      <c r="AO325" s="1"/>
      <c r="AP325" s="1"/>
      <c r="AQ325" s="1"/>
      <c r="AR325" s="1"/>
      <c r="AS325" s="1"/>
      <c r="AT325" s="1"/>
      <c r="AU325" s="1"/>
      <c r="AV325" s="1"/>
      <c r="AW325" s="1"/>
      <c r="AX325" s="1"/>
      <c r="AY325" s="1"/>
      <c r="AZ325" s="1"/>
      <c r="BA325" s="1"/>
      <c r="BB325" s="1"/>
      <c r="BC325" s="1"/>
      <c r="BD325" s="1"/>
      <c r="BE325" s="1"/>
      <c r="BF325" s="1"/>
      <c r="BG325" s="1"/>
      <c r="BH325" s="1"/>
      <c r="BI325" s="1"/>
      <c r="BJ325" s="1"/>
      <c r="BK325" s="1"/>
      <c r="BL325" s="1"/>
      <c r="BM325" s="1"/>
      <c r="BN325" s="1"/>
      <c r="BO325" s="1"/>
      <c r="BP325" s="1"/>
      <c r="BQ325" s="1"/>
      <c r="BR325" s="1"/>
      <c r="BS325" s="1"/>
      <c r="BT325" s="1"/>
      <c r="BU325" s="1"/>
      <c r="BV325" s="1"/>
      <c r="BW325" s="1"/>
      <c r="BX325" s="1"/>
      <c r="BY325" s="1"/>
      <c r="BZ325" s="1"/>
      <c r="CA325" s="1"/>
      <c r="CB325" s="1"/>
      <c r="CC325" s="1"/>
      <c r="CD325" s="1"/>
      <c r="CE325" s="1"/>
      <c r="CF325" s="1"/>
      <c r="CG325" s="1"/>
      <c r="CH325" s="1"/>
      <c r="CI325" s="1"/>
      <c r="CJ325" s="1"/>
      <c r="CK325" s="1"/>
      <c r="CL325" s="1"/>
      <c r="CM325" s="1"/>
    </row>
    <row r="326" spans="1:91" x14ac:dyDescent="0.25">
      <c r="A326" s="1"/>
      <c r="B326" s="200"/>
      <c r="C326" s="362" t="s">
        <v>10</v>
      </c>
      <c r="D326" s="363"/>
      <c r="E326" s="2">
        <v>0</v>
      </c>
      <c r="F326" s="2">
        <v>0</v>
      </c>
      <c r="G326" s="2">
        <v>0</v>
      </c>
      <c r="H326" s="2">
        <v>0</v>
      </c>
      <c r="I326" s="23">
        <f t="shared" si="34"/>
        <v>0</v>
      </c>
      <c r="J326" s="200"/>
      <c r="K326" s="216" t="s">
        <v>10</v>
      </c>
      <c r="L326" s="217"/>
      <c r="M326" s="23"/>
      <c r="N326" s="23"/>
      <c r="O326" s="23">
        <f t="shared" si="35"/>
        <v>0</v>
      </c>
      <c r="P326" s="200"/>
      <c r="Q326" s="1"/>
      <c r="R326" s="1"/>
      <c r="S326" s="1"/>
      <c r="T326" s="1"/>
      <c r="U326" s="1"/>
      <c r="V326" s="1"/>
      <c r="W326" s="1"/>
      <c r="X326" s="1"/>
      <c r="Y326" s="1"/>
      <c r="Z326" s="1"/>
      <c r="AA326" s="1"/>
      <c r="AB326" s="1"/>
      <c r="AC326" s="1"/>
      <c r="AD326" s="1"/>
      <c r="AE326" s="1"/>
      <c r="AF326" s="1"/>
      <c r="AG326" s="1"/>
      <c r="AH326" s="1"/>
      <c r="AI326" s="1"/>
      <c r="AJ326" s="1"/>
      <c r="AK326" s="1"/>
      <c r="AL326" s="1"/>
      <c r="AM326" s="1"/>
      <c r="AN326" s="1"/>
      <c r="AO326" s="1"/>
      <c r="AP326" s="1"/>
      <c r="AQ326" s="1"/>
      <c r="AR326" s="1"/>
      <c r="AS326" s="1"/>
      <c r="AT326" s="1"/>
      <c r="AU326" s="1"/>
      <c r="AV326" s="1"/>
      <c r="AW326" s="1"/>
      <c r="AX326" s="1"/>
      <c r="AY326" s="1"/>
      <c r="AZ326" s="1"/>
      <c r="BA326" s="1"/>
      <c r="BB326" s="1"/>
      <c r="BC326" s="1"/>
      <c r="BD326" s="1"/>
      <c r="BE326" s="1"/>
      <c r="BF326" s="1"/>
      <c r="BG326" s="1"/>
      <c r="BH326" s="1"/>
      <c r="BI326" s="1"/>
      <c r="BJ326" s="1"/>
      <c r="BK326" s="1"/>
      <c r="BL326" s="1"/>
      <c r="BM326" s="1"/>
      <c r="BN326" s="1"/>
      <c r="BO326" s="1"/>
      <c r="BP326" s="1"/>
      <c r="BQ326" s="1"/>
      <c r="BR326" s="1"/>
      <c r="BS326" s="1"/>
      <c r="BT326" s="1"/>
      <c r="BU326" s="1"/>
      <c r="BV326" s="1"/>
      <c r="BW326" s="1"/>
      <c r="BX326" s="1"/>
      <c r="BY326" s="1"/>
      <c r="BZ326" s="1"/>
      <c r="CA326" s="1"/>
      <c r="CB326" s="1"/>
      <c r="CC326" s="1"/>
      <c r="CD326" s="1"/>
      <c r="CE326" s="1"/>
      <c r="CF326" s="1"/>
      <c r="CG326" s="1"/>
      <c r="CH326" s="1"/>
      <c r="CI326" s="1"/>
      <c r="CJ326" s="1"/>
      <c r="CK326" s="1"/>
      <c r="CL326" s="1"/>
      <c r="CM326" s="1"/>
    </row>
    <row r="327" spans="1:91" x14ac:dyDescent="0.25">
      <c r="A327" s="1"/>
      <c r="B327" s="200"/>
      <c r="C327" s="362" t="s">
        <v>11</v>
      </c>
      <c r="D327" s="363"/>
      <c r="E327" s="2">
        <v>0</v>
      </c>
      <c r="F327" s="2">
        <v>0</v>
      </c>
      <c r="G327" s="2">
        <v>0</v>
      </c>
      <c r="H327" s="2">
        <v>0</v>
      </c>
      <c r="I327" s="23">
        <f t="shared" si="34"/>
        <v>0</v>
      </c>
      <c r="J327" s="200"/>
      <c r="K327" s="216" t="s">
        <v>11</v>
      </c>
      <c r="L327" s="217"/>
      <c r="M327" s="23"/>
      <c r="N327" s="23"/>
      <c r="O327" s="23">
        <f t="shared" si="35"/>
        <v>0</v>
      </c>
      <c r="P327" s="200"/>
      <c r="Q327" s="1"/>
      <c r="R327" s="1"/>
      <c r="S327" s="1"/>
      <c r="T327" s="1"/>
      <c r="U327" s="1"/>
      <c r="V327" s="1"/>
      <c r="W327" s="1"/>
      <c r="X327" s="1"/>
      <c r="Y327" s="1"/>
      <c r="Z327" s="1"/>
      <c r="AA327" s="1"/>
      <c r="AB327" s="1"/>
      <c r="AC327" s="1"/>
      <c r="AD327" s="1"/>
      <c r="AE327" s="1"/>
      <c r="AF327" s="1"/>
      <c r="AG327" s="1"/>
      <c r="AH327" s="1"/>
      <c r="AI327" s="1"/>
      <c r="AJ327" s="1"/>
      <c r="AK327" s="1"/>
      <c r="AL327" s="1"/>
      <c r="AM327" s="1"/>
      <c r="AN327" s="1"/>
      <c r="AO327" s="1"/>
      <c r="AP327" s="1"/>
      <c r="AQ327" s="1"/>
      <c r="AR327" s="1"/>
      <c r="AS327" s="1"/>
      <c r="AT327" s="1"/>
      <c r="AU327" s="1"/>
      <c r="AV327" s="1"/>
      <c r="AW327" s="1"/>
      <c r="AX327" s="1"/>
      <c r="AY327" s="1"/>
      <c r="AZ327" s="1"/>
      <c r="BA327" s="1"/>
      <c r="BB327" s="1"/>
      <c r="BC327" s="1"/>
      <c r="BD327" s="1"/>
      <c r="BE327" s="1"/>
      <c r="BF327" s="1"/>
      <c r="BG327" s="1"/>
      <c r="BH327" s="1"/>
      <c r="BI327" s="1"/>
      <c r="BJ327" s="1"/>
      <c r="BK327" s="1"/>
      <c r="BL327" s="1"/>
      <c r="BM327" s="1"/>
      <c r="BN327" s="1"/>
      <c r="BO327" s="1"/>
      <c r="BP327" s="1"/>
      <c r="BQ327" s="1"/>
      <c r="BR327" s="1"/>
      <c r="BS327" s="1"/>
      <c r="BT327" s="1"/>
      <c r="BU327" s="1"/>
      <c r="BV327" s="1"/>
      <c r="BW327" s="1"/>
      <c r="BX327" s="1"/>
      <c r="BY327" s="1"/>
      <c r="BZ327" s="1"/>
      <c r="CA327" s="1"/>
      <c r="CB327" s="1"/>
      <c r="CC327" s="1"/>
      <c r="CD327" s="1"/>
      <c r="CE327" s="1"/>
      <c r="CF327" s="1"/>
      <c r="CG327" s="1"/>
      <c r="CH327" s="1"/>
      <c r="CI327" s="1"/>
      <c r="CJ327" s="1"/>
      <c r="CK327" s="1"/>
      <c r="CL327" s="1"/>
      <c r="CM327" s="1"/>
    </row>
    <row r="328" spans="1:91" x14ac:dyDescent="0.25">
      <c r="A328" s="1"/>
      <c r="B328" s="200"/>
      <c r="C328" s="362" t="s">
        <v>12</v>
      </c>
      <c r="D328" s="363"/>
      <c r="E328" s="2">
        <v>0</v>
      </c>
      <c r="F328" s="2">
        <v>0</v>
      </c>
      <c r="G328" s="2">
        <v>0</v>
      </c>
      <c r="H328" s="2">
        <v>0</v>
      </c>
      <c r="I328" s="23">
        <f t="shared" si="34"/>
        <v>0</v>
      </c>
      <c r="J328" s="200"/>
      <c r="K328" s="216" t="s">
        <v>12</v>
      </c>
      <c r="L328" s="217"/>
      <c r="M328" s="23"/>
      <c r="N328" s="23"/>
      <c r="O328" s="23">
        <f t="shared" si="35"/>
        <v>0</v>
      </c>
      <c r="P328" s="200"/>
      <c r="Q328" s="1"/>
      <c r="R328" s="1"/>
      <c r="S328" s="1"/>
      <c r="T328" s="1"/>
      <c r="U328" s="1"/>
      <c r="V328" s="1"/>
      <c r="W328" s="1"/>
      <c r="X328" s="1"/>
      <c r="Y328" s="1"/>
      <c r="Z328" s="1"/>
      <c r="AA328" s="1"/>
      <c r="AB328" s="1"/>
      <c r="AC328" s="1"/>
      <c r="AD328" s="1"/>
      <c r="AE328" s="1"/>
      <c r="AF328" s="1"/>
      <c r="AG328" s="1"/>
      <c r="AH328" s="1"/>
      <c r="AI328" s="1"/>
      <c r="AJ328" s="1"/>
      <c r="AK328" s="1"/>
      <c r="AL328" s="1"/>
      <c r="AM328" s="1"/>
      <c r="AN328" s="1"/>
      <c r="AO328" s="1"/>
      <c r="AP328" s="1"/>
      <c r="AQ328" s="1"/>
      <c r="AR328" s="1"/>
      <c r="AS328" s="1"/>
      <c r="AT328" s="1"/>
      <c r="AU328" s="1"/>
      <c r="AV328" s="1"/>
      <c r="AW328" s="1"/>
      <c r="AX328" s="1"/>
      <c r="AY328" s="1"/>
      <c r="AZ328" s="1"/>
      <c r="BA328" s="1"/>
      <c r="BB328" s="1"/>
      <c r="BC328" s="1"/>
      <c r="BD328" s="1"/>
      <c r="BE328" s="1"/>
      <c r="BF328" s="1"/>
      <c r="BG328" s="1"/>
      <c r="BH328" s="1"/>
      <c r="BI328" s="1"/>
      <c r="BJ328" s="1"/>
      <c r="BK328" s="1"/>
      <c r="BL328" s="1"/>
      <c r="BM328" s="1"/>
      <c r="BN328" s="1"/>
      <c r="BO328" s="1"/>
      <c r="BP328" s="1"/>
      <c r="BQ328" s="1"/>
      <c r="BR328" s="1"/>
      <c r="BS328" s="1"/>
      <c r="BT328" s="1"/>
      <c r="BU328" s="1"/>
      <c r="BV328" s="1"/>
      <c r="BW328" s="1"/>
      <c r="BX328" s="1"/>
      <c r="BY328" s="1"/>
      <c r="BZ328" s="1"/>
      <c r="CA328" s="1"/>
      <c r="CB328" s="1"/>
      <c r="CC328" s="1"/>
      <c r="CD328" s="1"/>
      <c r="CE328" s="1"/>
      <c r="CF328" s="1"/>
      <c r="CG328" s="1"/>
      <c r="CH328" s="1"/>
      <c r="CI328" s="1"/>
      <c r="CJ328" s="1"/>
      <c r="CK328" s="1"/>
      <c r="CL328" s="1"/>
      <c r="CM328" s="1"/>
    </row>
    <row r="329" spans="1:91" x14ac:dyDescent="0.25">
      <c r="A329" s="1"/>
      <c r="B329" s="200"/>
      <c r="C329" s="362" t="s">
        <v>31</v>
      </c>
      <c r="D329" s="363"/>
      <c r="E329" s="2">
        <v>0</v>
      </c>
      <c r="F329" s="2">
        <v>0</v>
      </c>
      <c r="G329" s="2">
        <v>0</v>
      </c>
      <c r="H329" s="2">
        <v>0</v>
      </c>
      <c r="I329" s="23">
        <f t="shared" si="34"/>
        <v>0</v>
      </c>
      <c r="J329" s="200"/>
      <c r="K329" s="216" t="s">
        <v>31</v>
      </c>
      <c r="L329" s="217"/>
      <c r="M329" s="23"/>
      <c r="N329" s="23"/>
      <c r="O329" s="23">
        <f t="shared" si="35"/>
        <v>0</v>
      </c>
      <c r="P329" s="200"/>
      <c r="Q329" s="1"/>
      <c r="R329" s="1"/>
      <c r="S329" s="1"/>
      <c r="T329" s="1"/>
      <c r="U329" s="1"/>
      <c r="V329" s="1"/>
      <c r="W329" s="1"/>
      <c r="X329" s="1"/>
      <c r="Y329" s="1"/>
      <c r="Z329" s="1"/>
      <c r="AA329" s="1"/>
      <c r="AB329" s="1"/>
      <c r="AC329" s="1"/>
      <c r="AD329" s="1"/>
      <c r="AE329" s="1"/>
      <c r="AF329" s="1"/>
      <c r="AG329" s="1"/>
      <c r="AH329" s="1"/>
      <c r="AI329" s="1"/>
      <c r="AJ329" s="1"/>
      <c r="AK329" s="1"/>
      <c r="AL329" s="1"/>
      <c r="AM329" s="1"/>
      <c r="AN329" s="1"/>
      <c r="AO329" s="1"/>
      <c r="AP329" s="1"/>
      <c r="AQ329" s="1"/>
      <c r="AR329" s="1"/>
      <c r="AS329" s="1"/>
      <c r="AT329" s="1"/>
      <c r="AU329" s="1"/>
      <c r="AV329" s="1"/>
      <c r="AW329" s="1"/>
      <c r="AX329" s="1"/>
      <c r="AY329" s="1"/>
      <c r="AZ329" s="1"/>
      <c r="BA329" s="1"/>
      <c r="BB329" s="1"/>
      <c r="BC329" s="1"/>
      <c r="BD329" s="1"/>
      <c r="BE329" s="1"/>
      <c r="BF329" s="1"/>
      <c r="BG329" s="1"/>
      <c r="BH329" s="1"/>
      <c r="BI329" s="1"/>
      <c r="BJ329" s="1"/>
      <c r="BK329" s="1"/>
      <c r="BL329" s="1"/>
      <c r="BM329" s="1"/>
      <c r="BN329" s="1"/>
      <c r="BO329" s="1"/>
      <c r="BP329" s="1"/>
      <c r="BQ329" s="1"/>
      <c r="BR329" s="1"/>
      <c r="BS329" s="1"/>
      <c r="BT329" s="1"/>
      <c r="BU329" s="1"/>
      <c r="BV329" s="1"/>
      <c r="BW329" s="1"/>
      <c r="BX329" s="1"/>
      <c r="BY329" s="1"/>
      <c r="BZ329" s="1"/>
      <c r="CA329" s="1"/>
      <c r="CB329" s="1"/>
      <c r="CC329" s="1"/>
      <c r="CD329" s="1"/>
      <c r="CE329" s="1"/>
      <c r="CF329" s="1"/>
      <c r="CG329" s="1"/>
      <c r="CH329" s="1"/>
      <c r="CI329" s="1"/>
      <c r="CJ329" s="1"/>
      <c r="CK329" s="1"/>
      <c r="CL329" s="1"/>
      <c r="CM329" s="1"/>
    </row>
    <row r="330" spans="1:91" x14ac:dyDescent="0.25">
      <c r="A330" s="1"/>
      <c r="B330" s="200"/>
      <c r="C330" s="362" t="s">
        <v>13</v>
      </c>
      <c r="D330" s="363"/>
      <c r="E330" s="2">
        <v>0</v>
      </c>
      <c r="F330" s="2">
        <v>0</v>
      </c>
      <c r="G330" s="2">
        <v>0</v>
      </c>
      <c r="H330" s="2">
        <v>0</v>
      </c>
      <c r="I330" s="23">
        <f t="shared" si="34"/>
        <v>0</v>
      </c>
      <c r="J330" s="200"/>
      <c r="K330" s="362" t="s">
        <v>13</v>
      </c>
      <c r="L330" s="363"/>
      <c r="M330" s="23"/>
      <c r="N330" s="23"/>
      <c r="O330" s="23">
        <f t="shared" si="35"/>
        <v>0</v>
      </c>
      <c r="P330" s="200"/>
      <c r="Q330" s="1"/>
      <c r="R330" s="1"/>
      <c r="S330" s="1"/>
      <c r="T330" s="1"/>
      <c r="U330" s="1"/>
      <c r="V330" s="1"/>
      <c r="W330" s="1"/>
      <c r="X330" s="1"/>
      <c r="Y330" s="1"/>
      <c r="Z330" s="1"/>
      <c r="AA330" s="1"/>
      <c r="AB330" s="1"/>
      <c r="AC330" s="1"/>
      <c r="AD330" s="1"/>
      <c r="AE330" s="1"/>
      <c r="AF330" s="1"/>
      <c r="AG330" s="1"/>
      <c r="AH330" s="1"/>
      <c r="AI330" s="1"/>
      <c r="AJ330" s="1"/>
      <c r="AK330" s="1"/>
      <c r="AL330" s="1"/>
      <c r="AM330" s="1"/>
      <c r="AN330" s="1"/>
      <c r="AO330" s="1"/>
      <c r="AP330" s="1"/>
      <c r="AQ330" s="1"/>
      <c r="AR330" s="1"/>
      <c r="AS330" s="1"/>
      <c r="AT330" s="1"/>
      <c r="AU330" s="1"/>
      <c r="AV330" s="1"/>
      <c r="AW330" s="1"/>
      <c r="AX330" s="1"/>
      <c r="AY330" s="1"/>
      <c r="AZ330" s="1"/>
      <c r="BA330" s="1"/>
      <c r="BB330" s="1"/>
      <c r="BC330" s="1"/>
      <c r="BD330" s="1"/>
      <c r="BE330" s="1"/>
      <c r="BF330" s="1"/>
      <c r="BG330" s="1"/>
      <c r="BH330" s="1"/>
      <c r="BI330" s="1"/>
      <c r="BJ330" s="1"/>
      <c r="BK330" s="1"/>
      <c r="BL330" s="1"/>
      <c r="BM330" s="1"/>
      <c r="BN330" s="1"/>
      <c r="BO330" s="1"/>
      <c r="BP330" s="1"/>
      <c r="BQ330" s="1"/>
      <c r="BR330" s="1"/>
      <c r="BS330" s="1"/>
      <c r="BT330" s="1"/>
      <c r="BU330" s="1"/>
      <c r="BV330" s="1"/>
      <c r="BW330" s="1"/>
      <c r="BX330" s="1"/>
      <c r="BY330" s="1"/>
      <c r="BZ330" s="1"/>
      <c r="CA330" s="1"/>
      <c r="CB330" s="1"/>
      <c r="CC330" s="1"/>
      <c r="CD330" s="1"/>
      <c r="CE330" s="1"/>
      <c r="CF330" s="1"/>
      <c r="CG330" s="1"/>
      <c r="CH330" s="1"/>
      <c r="CI330" s="1"/>
      <c r="CJ330" s="1"/>
      <c r="CK330" s="1"/>
      <c r="CL330" s="1"/>
      <c r="CM330" s="1"/>
    </row>
    <row r="331" spans="1:91" x14ac:dyDescent="0.25">
      <c r="A331" s="1"/>
      <c r="B331" s="200"/>
      <c r="C331" s="364" t="str">
        <f>+'2-FSN Entry and Summary'!$U$15</f>
        <v>My 1</v>
      </c>
      <c r="D331" s="364"/>
      <c r="E331" s="2">
        <v>0</v>
      </c>
      <c r="F331" s="2">
        <v>0</v>
      </c>
      <c r="G331" s="2">
        <v>0</v>
      </c>
      <c r="H331" s="2">
        <v>0</v>
      </c>
      <c r="I331" s="23">
        <f t="shared" si="34"/>
        <v>0</v>
      </c>
      <c r="J331" s="200"/>
      <c r="K331" s="362" t="str">
        <f>IF(C331=0," ",C331)</f>
        <v>My 1</v>
      </c>
      <c r="L331" s="363"/>
      <c r="M331" s="23"/>
      <c r="N331" s="23"/>
      <c r="O331" s="23">
        <f t="shared" si="35"/>
        <v>0</v>
      </c>
      <c r="P331" s="200"/>
      <c r="Q331" s="1"/>
      <c r="R331" s="1"/>
      <c r="S331" s="1"/>
      <c r="T331" s="1"/>
      <c r="U331" s="1"/>
      <c r="V331" s="1"/>
      <c r="W331" s="1"/>
      <c r="X331" s="1"/>
      <c r="Y331" s="1"/>
      <c r="Z331" s="1"/>
      <c r="AA331" s="1"/>
      <c r="AB331" s="1"/>
      <c r="AC331" s="1"/>
      <c r="AD331" s="1"/>
      <c r="AE331" s="1"/>
      <c r="AF331" s="1"/>
      <c r="AG331" s="1"/>
      <c r="AH331" s="1"/>
      <c r="AI331" s="1"/>
      <c r="AJ331" s="1"/>
      <c r="AK331" s="1"/>
      <c r="AL331" s="1"/>
      <c r="AM331" s="1"/>
      <c r="AN331" s="1"/>
      <c r="AO331" s="1"/>
      <c r="AP331" s="1"/>
      <c r="AQ331" s="1"/>
      <c r="AR331" s="1"/>
      <c r="AS331" s="1"/>
      <c r="AT331" s="1"/>
      <c r="AU331" s="1"/>
      <c r="AV331" s="1"/>
      <c r="AW331" s="1"/>
      <c r="AX331" s="1"/>
      <c r="AY331" s="1"/>
      <c r="AZ331" s="1"/>
      <c r="BA331" s="1"/>
      <c r="BB331" s="1"/>
      <c r="BC331" s="1"/>
      <c r="BD331" s="1"/>
      <c r="BE331" s="1"/>
      <c r="BF331" s="1"/>
      <c r="BG331" s="1"/>
      <c r="BH331" s="1"/>
      <c r="BI331" s="1"/>
      <c r="BJ331" s="1"/>
      <c r="BK331" s="1"/>
      <c r="BL331" s="1"/>
      <c r="BM331" s="1"/>
      <c r="BN331" s="1"/>
      <c r="BO331" s="1"/>
      <c r="BP331" s="1"/>
      <c r="BQ331" s="1"/>
      <c r="BR331" s="1"/>
      <c r="BS331" s="1"/>
      <c r="BT331" s="1"/>
      <c r="BU331" s="1"/>
      <c r="BV331" s="1"/>
      <c r="BW331" s="1"/>
      <c r="BX331" s="1"/>
      <c r="BY331" s="1"/>
      <c r="BZ331" s="1"/>
      <c r="CA331" s="1"/>
      <c r="CB331" s="1"/>
      <c r="CC331" s="1"/>
      <c r="CD331" s="1"/>
      <c r="CE331" s="1"/>
      <c r="CF331" s="1"/>
      <c r="CG331" s="1"/>
      <c r="CH331" s="1"/>
      <c r="CI331" s="1"/>
      <c r="CJ331" s="1"/>
      <c r="CK331" s="1"/>
      <c r="CL331" s="1"/>
      <c r="CM331" s="1"/>
    </row>
    <row r="332" spans="1:91" x14ac:dyDescent="0.25">
      <c r="A332" s="1"/>
      <c r="B332" s="200"/>
      <c r="C332" s="364" t="str">
        <f>+'2-FSN Entry and Summary'!$V$15</f>
        <v>My 2</v>
      </c>
      <c r="D332" s="364"/>
      <c r="E332" s="2">
        <v>0</v>
      </c>
      <c r="F332" s="2">
        <v>0</v>
      </c>
      <c r="G332" s="2">
        <v>0</v>
      </c>
      <c r="H332" s="2">
        <v>0</v>
      </c>
      <c r="I332" s="23">
        <f t="shared" si="34"/>
        <v>0</v>
      </c>
      <c r="J332" s="200"/>
      <c r="K332" s="362" t="str">
        <f>IF(C332=0," ",C332)</f>
        <v>My 2</v>
      </c>
      <c r="L332" s="363"/>
      <c r="M332" s="23"/>
      <c r="N332" s="23"/>
      <c r="O332" s="23">
        <f t="shared" si="35"/>
        <v>0</v>
      </c>
      <c r="P332" s="200"/>
      <c r="Q332" s="1"/>
      <c r="R332" s="1"/>
      <c r="S332" s="1"/>
      <c r="T332" s="1"/>
      <c r="U332" s="1"/>
      <c r="V332" s="1"/>
      <c r="W332" s="1"/>
      <c r="X332" s="1"/>
      <c r="Y332" s="1"/>
      <c r="Z332" s="1"/>
      <c r="AA332" s="1"/>
      <c r="AB332" s="1"/>
      <c r="AC332" s="1"/>
      <c r="AD332" s="1"/>
      <c r="AE332" s="1"/>
      <c r="AF332" s="1"/>
      <c r="AG332" s="1"/>
      <c r="AH332" s="1"/>
      <c r="AI332" s="1"/>
      <c r="AJ332" s="1"/>
      <c r="AK332" s="1"/>
      <c r="AL332" s="1"/>
      <c r="AM332" s="1"/>
      <c r="AN332" s="1"/>
      <c r="AO332" s="1"/>
      <c r="AP332" s="1"/>
      <c r="AQ332" s="1"/>
      <c r="AR332" s="1"/>
      <c r="AS332" s="1"/>
      <c r="AT332" s="1"/>
      <c r="AU332" s="1"/>
      <c r="AV332" s="1"/>
      <c r="AW332" s="1"/>
      <c r="AX332" s="1"/>
      <c r="AY332" s="1"/>
      <c r="AZ332" s="1"/>
      <c r="BA332" s="1"/>
      <c r="BB332" s="1"/>
      <c r="BC332" s="1"/>
      <c r="BD332" s="1"/>
      <c r="BE332" s="1"/>
      <c r="BF332" s="1"/>
      <c r="BG332" s="1"/>
      <c r="BH332" s="1"/>
      <c r="BI332" s="1"/>
      <c r="BJ332" s="1"/>
      <c r="BK332" s="1"/>
      <c r="BL332" s="1"/>
      <c r="BM332" s="1"/>
      <c r="BN332" s="1"/>
      <c r="BO332" s="1"/>
      <c r="BP332" s="1"/>
      <c r="BQ332" s="1"/>
      <c r="BR332" s="1"/>
      <c r="BS332" s="1"/>
      <c r="BT332" s="1"/>
      <c r="BU332" s="1"/>
      <c r="BV332" s="1"/>
      <c r="BW332" s="1"/>
      <c r="BX332" s="1"/>
      <c r="BY332" s="1"/>
      <c r="BZ332" s="1"/>
      <c r="CA332" s="1"/>
      <c r="CB332" s="1"/>
      <c r="CC332" s="1"/>
      <c r="CD332" s="1"/>
      <c r="CE332" s="1"/>
      <c r="CF332" s="1"/>
      <c r="CG332" s="1"/>
      <c r="CH332" s="1"/>
      <c r="CI332" s="1"/>
      <c r="CJ332" s="1"/>
      <c r="CK332" s="1"/>
      <c r="CL332" s="1"/>
      <c r="CM332" s="1"/>
    </row>
    <row r="333" spans="1:91" x14ac:dyDescent="0.25">
      <c r="A333" s="1"/>
      <c r="B333" s="200"/>
      <c r="C333" s="362" t="s">
        <v>7</v>
      </c>
      <c r="D333" s="363"/>
      <c r="E333" s="2">
        <v>0</v>
      </c>
      <c r="F333" s="2">
        <v>0</v>
      </c>
      <c r="G333" s="2">
        <v>0</v>
      </c>
      <c r="H333" s="2">
        <v>0</v>
      </c>
      <c r="I333" s="23">
        <f>AVERAGE(E333:H333)</f>
        <v>0</v>
      </c>
      <c r="J333" s="200"/>
      <c r="K333" s="218" t="s">
        <v>21</v>
      </c>
      <c r="L333" s="219"/>
      <c r="M333" s="23">
        <f>+E320-M322</f>
        <v>0</v>
      </c>
      <c r="N333" s="23">
        <f>+E320-N322</f>
        <v>0</v>
      </c>
      <c r="O333" s="23">
        <v>0</v>
      </c>
      <c r="P333" s="200"/>
      <c r="Q333" s="1"/>
      <c r="R333" s="1"/>
      <c r="S333" s="1"/>
      <c r="T333" s="1"/>
      <c r="U333" s="1"/>
      <c r="V333" s="1"/>
      <c r="W333" s="1"/>
      <c r="X333" s="1"/>
      <c r="Y333" s="1"/>
      <c r="Z333" s="1"/>
      <c r="AA333" s="1"/>
      <c r="AB333" s="1"/>
      <c r="AC333" s="1"/>
      <c r="AD333" s="1"/>
      <c r="AE333" s="1"/>
      <c r="AF333" s="1"/>
      <c r="AG333" s="1"/>
      <c r="AH333" s="1"/>
      <c r="AI333" s="1"/>
      <c r="AJ333" s="1"/>
      <c r="AK333" s="1"/>
      <c r="AL333" s="1"/>
      <c r="AM333" s="1"/>
      <c r="AN333" s="1"/>
      <c r="AO333" s="1"/>
      <c r="AP333" s="1"/>
      <c r="AQ333" s="1"/>
      <c r="AR333" s="1"/>
      <c r="AS333" s="1"/>
      <c r="AT333" s="1"/>
      <c r="AU333" s="1"/>
      <c r="AV333" s="1"/>
      <c r="AW333" s="1"/>
      <c r="AX333" s="1"/>
      <c r="AY333" s="1"/>
      <c r="AZ333" s="1"/>
      <c r="BA333" s="1"/>
      <c r="BB333" s="1"/>
      <c r="BC333" s="1"/>
      <c r="BD333" s="1"/>
      <c r="BE333" s="1"/>
      <c r="BF333" s="1"/>
      <c r="BG333" s="1"/>
      <c r="BH333" s="1"/>
      <c r="BI333" s="1"/>
      <c r="BJ333" s="1"/>
      <c r="BK333" s="1"/>
      <c r="BL333" s="1"/>
      <c r="BM333" s="1"/>
      <c r="BN333" s="1"/>
      <c r="BO333" s="1"/>
      <c r="BP333" s="1"/>
      <c r="BQ333" s="1"/>
      <c r="BR333" s="1"/>
      <c r="BS333" s="1"/>
      <c r="BT333" s="1"/>
      <c r="BU333" s="1"/>
      <c r="BV333" s="1"/>
      <c r="BW333" s="1"/>
      <c r="BX333" s="1"/>
      <c r="BY333" s="1"/>
      <c r="BZ333" s="1"/>
      <c r="CA333" s="1"/>
      <c r="CB333" s="1"/>
      <c r="CC333" s="1"/>
      <c r="CD333" s="1"/>
      <c r="CE333" s="1"/>
      <c r="CF333" s="1"/>
      <c r="CG333" s="1"/>
      <c r="CH333" s="1"/>
      <c r="CI333" s="1"/>
      <c r="CJ333" s="1"/>
      <c r="CK333" s="1"/>
      <c r="CL333" s="1"/>
      <c r="CM333" s="1"/>
    </row>
    <row r="334" spans="1:91" x14ac:dyDescent="0.25">
      <c r="A334" s="1"/>
      <c r="B334" s="200"/>
      <c r="C334" s="22" t="s">
        <v>16</v>
      </c>
      <c r="D334" s="22"/>
      <c r="E334" s="25">
        <f>SUM(E323:E333)</f>
        <v>0</v>
      </c>
      <c r="F334" s="25">
        <f>SUM(F323:F333)</f>
        <v>0</v>
      </c>
      <c r="G334" s="25">
        <f>SUM(G323:G333)</f>
        <v>0</v>
      </c>
      <c r="H334" s="25">
        <f>SUM(H323:H333)</f>
        <v>0</v>
      </c>
      <c r="I334" s="24">
        <f>IF(SUM(I323:I333)=0,0.00000000001,SUM(I323:I333))</f>
        <v>9.9999999999999994E-12</v>
      </c>
      <c r="J334" s="200"/>
      <c r="K334" s="365" t="s">
        <v>23</v>
      </c>
      <c r="L334" s="365"/>
      <c r="M334" s="24">
        <f>SUM(M322:M333)</f>
        <v>0</v>
      </c>
      <c r="N334" s="24">
        <f>SUM(N322:N333)</f>
        <v>0</v>
      </c>
      <c r="O334" s="24">
        <f>SUM(O322:O333)</f>
        <v>0</v>
      </c>
      <c r="P334" s="200"/>
      <c r="Q334" s="1"/>
      <c r="R334" s="1"/>
      <c r="S334" s="1"/>
      <c r="T334" s="1"/>
      <c r="U334" s="1"/>
      <c r="V334" s="1"/>
      <c r="W334" s="1"/>
      <c r="X334" s="1"/>
      <c r="Y334" s="1"/>
      <c r="Z334" s="1"/>
      <c r="AA334" s="1"/>
      <c r="AB334" s="1"/>
      <c r="AC334" s="1"/>
      <c r="AD334" s="1"/>
      <c r="AE334" s="1"/>
      <c r="AF334" s="1"/>
      <c r="AG334" s="1"/>
      <c r="AH334" s="1"/>
      <c r="AI334" s="1"/>
      <c r="AJ334" s="1"/>
      <c r="AK334" s="1"/>
      <c r="AL334" s="1"/>
      <c r="AM334" s="1"/>
      <c r="AN334" s="1"/>
      <c r="AO334" s="1"/>
      <c r="AP334" s="1"/>
      <c r="AQ334" s="1"/>
      <c r="AR334" s="1"/>
      <c r="AS334" s="1"/>
      <c r="AT334" s="1"/>
      <c r="AU334" s="1"/>
      <c r="AV334" s="1"/>
      <c r="AW334" s="1"/>
      <c r="AX334" s="1"/>
      <c r="AY334" s="1"/>
      <c r="AZ334" s="1"/>
      <c r="BA334" s="1"/>
      <c r="BB334" s="1"/>
      <c r="BC334" s="1"/>
      <c r="BD334" s="1"/>
      <c r="BE334" s="1"/>
      <c r="BF334" s="1"/>
      <c r="BG334" s="1"/>
      <c r="BH334" s="1"/>
      <c r="BI334" s="1"/>
      <c r="BJ334" s="1"/>
      <c r="BK334" s="1"/>
      <c r="BL334" s="1"/>
      <c r="BM334" s="1"/>
      <c r="BN334" s="1"/>
      <c r="BO334" s="1"/>
      <c r="BP334" s="1"/>
      <c r="BQ334" s="1"/>
      <c r="BR334" s="1"/>
      <c r="BS334" s="1"/>
      <c r="BT334" s="1"/>
      <c r="BU334" s="1"/>
      <c r="BV334" s="1"/>
      <c r="BW334" s="1"/>
      <c r="BX334" s="1"/>
      <c r="BY334" s="1"/>
      <c r="BZ334" s="1"/>
      <c r="CA334" s="1"/>
      <c r="CB334" s="1"/>
      <c r="CC334" s="1"/>
      <c r="CD334" s="1"/>
      <c r="CE334" s="1"/>
      <c r="CF334" s="1"/>
      <c r="CG334" s="1"/>
      <c r="CH334" s="1"/>
      <c r="CI334" s="1"/>
      <c r="CJ334" s="1"/>
      <c r="CK334" s="1"/>
      <c r="CL334" s="1"/>
      <c r="CM334" s="1"/>
    </row>
    <row r="335" spans="1:91" x14ac:dyDescent="0.25">
      <c r="A335" s="1"/>
      <c r="B335" s="366" t="str">
        <f>IF('2-FSN Entry and Summary'!B34,"*Continue to next FSN*","*No further FSN available*")</f>
        <v>*No further FSN available*</v>
      </c>
      <c r="C335" s="366"/>
      <c r="D335" s="366"/>
      <c r="E335" s="366"/>
      <c r="F335" s="366"/>
      <c r="G335" s="366"/>
      <c r="H335" s="366"/>
      <c r="I335" s="366"/>
      <c r="J335" s="366"/>
      <c r="K335" s="366"/>
      <c r="L335" s="366"/>
      <c r="M335" s="366"/>
      <c r="N335" s="366"/>
      <c r="O335" s="366"/>
      <c r="P335" s="366"/>
      <c r="Q335" s="1"/>
      <c r="R335" s="1"/>
      <c r="S335" s="1"/>
      <c r="T335" s="1"/>
      <c r="U335" s="1"/>
      <c r="V335" s="1"/>
      <c r="W335" s="1"/>
      <c r="X335" s="1"/>
      <c r="Y335" s="1"/>
      <c r="Z335" s="1"/>
      <c r="AA335" s="1"/>
      <c r="AB335" s="1"/>
      <c r="AC335" s="1"/>
      <c r="AD335" s="1"/>
      <c r="AE335" s="1"/>
      <c r="AF335" s="1"/>
      <c r="AG335" s="1"/>
      <c r="AH335" s="1"/>
      <c r="AI335" s="1"/>
      <c r="AJ335" s="1"/>
      <c r="AK335" s="1"/>
      <c r="AL335" s="1"/>
      <c r="AM335" s="1"/>
      <c r="AN335" s="1"/>
      <c r="AO335" s="1"/>
      <c r="AP335" s="1"/>
      <c r="AQ335" s="1"/>
      <c r="AR335" s="1"/>
      <c r="AS335" s="1"/>
      <c r="AT335" s="1"/>
      <c r="AU335" s="1"/>
      <c r="AV335" s="1"/>
      <c r="AW335" s="1"/>
      <c r="AX335" s="1"/>
      <c r="AY335" s="1"/>
      <c r="AZ335" s="1"/>
      <c r="BA335" s="1"/>
      <c r="BB335" s="1"/>
      <c r="BC335" s="1"/>
      <c r="BD335" s="1"/>
      <c r="BE335" s="1"/>
      <c r="BF335" s="1"/>
      <c r="BG335" s="1"/>
      <c r="BH335" s="1"/>
      <c r="BI335" s="1"/>
      <c r="BJ335" s="1"/>
      <c r="BK335" s="1"/>
      <c r="BL335" s="1"/>
      <c r="BM335" s="1"/>
      <c r="BN335" s="1"/>
      <c r="BO335" s="1"/>
      <c r="BP335" s="1"/>
      <c r="BQ335" s="1"/>
      <c r="BR335" s="1"/>
      <c r="BS335" s="1"/>
      <c r="BT335" s="1"/>
      <c r="BU335" s="1"/>
      <c r="BV335" s="1"/>
      <c r="BW335" s="1"/>
      <c r="BX335" s="1"/>
      <c r="BY335" s="1"/>
      <c r="BZ335" s="1"/>
      <c r="CA335" s="1"/>
      <c r="CB335" s="1"/>
      <c r="CC335" s="1"/>
      <c r="CD335" s="1"/>
      <c r="CE335" s="1"/>
      <c r="CF335" s="1"/>
      <c r="CG335" s="1"/>
      <c r="CH335" s="1"/>
      <c r="CI335" s="1"/>
      <c r="CJ335" s="1"/>
      <c r="CK335" s="1"/>
      <c r="CL335" s="1"/>
      <c r="CM335" s="1"/>
    </row>
    <row r="336" spans="1:91" x14ac:dyDescent="0.25">
      <c r="A336" s="1"/>
      <c r="B336" s="366"/>
      <c r="C336" s="366"/>
      <c r="D336" s="366"/>
      <c r="E336" s="366"/>
      <c r="F336" s="366"/>
      <c r="G336" s="366"/>
      <c r="H336" s="366"/>
      <c r="I336" s="366"/>
      <c r="J336" s="366"/>
      <c r="K336" s="366"/>
      <c r="L336" s="366"/>
      <c r="M336" s="366"/>
      <c r="N336" s="366"/>
      <c r="O336" s="366"/>
      <c r="P336" s="366"/>
      <c r="Q336" s="1"/>
      <c r="R336" s="1"/>
      <c r="S336" s="1"/>
      <c r="T336" s="1"/>
      <c r="U336" s="1"/>
      <c r="V336" s="1"/>
      <c r="W336" s="1"/>
      <c r="X336" s="1"/>
      <c r="Y336" s="1"/>
      <c r="Z336" s="1"/>
      <c r="AA336" s="1"/>
      <c r="AB336" s="1"/>
      <c r="AC336" s="1"/>
      <c r="AD336" s="1"/>
      <c r="AE336" s="1"/>
      <c r="AF336" s="1"/>
      <c r="AG336" s="1"/>
      <c r="AH336" s="1"/>
      <c r="AI336" s="1"/>
      <c r="AJ336" s="1"/>
      <c r="AK336" s="1"/>
      <c r="AL336" s="1"/>
      <c r="AM336" s="1"/>
      <c r="AN336" s="1"/>
      <c r="AO336" s="1"/>
      <c r="AP336" s="1"/>
      <c r="AQ336" s="1"/>
      <c r="AR336" s="1"/>
      <c r="AS336" s="1"/>
      <c r="AT336" s="1"/>
      <c r="AU336" s="1"/>
      <c r="AV336" s="1"/>
      <c r="AW336" s="1"/>
      <c r="AX336" s="1"/>
      <c r="AY336" s="1"/>
      <c r="AZ336" s="1"/>
      <c r="BA336" s="1"/>
      <c r="BB336" s="1"/>
      <c r="BC336" s="1"/>
      <c r="BD336" s="1"/>
      <c r="BE336" s="1"/>
      <c r="BF336" s="1"/>
      <c r="BG336" s="1"/>
      <c r="BH336" s="1"/>
      <c r="BI336" s="1"/>
      <c r="BJ336" s="1"/>
      <c r="BK336" s="1"/>
      <c r="BL336" s="1"/>
      <c r="BM336" s="1"/>
      <c r="BN336" s="1"/>
      <c r="BO336" s="1"/>
      <c r="BP336" s="1"/>
      <c r="BQ336" s="1"/>
      <c r="BR336" s="1"/>
      <c r="BS336" s="1"/>
      <c r="BT336" s="1"/>
      <c r="BU336" s="1"/>
      <c r="BV336" s="1"/>
      <c r="BW336" s="1"/>
      <c r="BX336" s="1"/>
      <c r="BY336" s="1"/>
      <c r="BZ336" s="1"/>
      <c r="CA336" s="1"/>
      <c r="CB336" s="1"/>
      <c r="CC336" s="1"/>
      <c r="CD336" s="1"/>
      <c r="CE336" s="1"/>
      <c r="CF336" s="1"/>
      <c r="CG336" s="1"/>
      <c r="CH336" s="1"/>
      <c r="CI336" s="1"/>
      <c r="CJ336" s="1"/>
      <c r="CK336" s="1"/>
      <c r="CL336" s="1"/>
      <c r="CM336" s="1"/>
    </row>
    <row r="337" spans="1:91" x14ac:dyDescent="0.25">
      <c r="A337" s="1"/>
      <c r="B337" s="200"/>
      <c r="C337" s="13" t="s">
        <v>1</v>
      </c>
      <c r="D337" s="14"/>
      <c r="E337" s="33">
        <f>+'2-FSN Entry and Summary'!B34</f>
        <v>0</v>
      </c>
      <c r="F337" s="14"/>
      <c r="G337" s="14" t="s">
        <v>15</v>
      </c>
      <c r="H337" s="31">
        <f>+'2-FSN Entry and Summary'!D34</f>
        <v>0</v>
      </c>
      <c r="I337" s="17" t="s">
        <v>3</v>
      </c>
      <c r="J337" s="200"/>
      <c r="K337" s="367" t="s">
        <v>17</v>
      </c>
      <c r="L337" s="368"/>
      <c r="M337" s="368"/>
      <c r="N337" s="368"/>
      <c r="O337" s="369"/>
      <c r="P337" s="200"/>
      <c r="Q337" s="1"/>
      <c r="R337" s="1"/>
      <c r="S337" s="1"/>
      <c r="T337" s="1"/>
      <c r="U337" s="1"/>
      <c r="V337" s="1"/>
      <c r="W337" s="1"/>
      <c r="X337" s="1"/>
      <c r="Y337" s="1"/>
      <c r="Z337" s="1"/>
      <c r="AA337" s="1"/>
      <c r="AB337" s="1"/>
      <c r="AC337" s="1"/>
      <c r="AD337" s="1"/>
      <c r="AE337" s="1"/>
      <c r="AF337" s="1"/>
      <c r="AG337" s="1"/>
      <c r="AH337" s="1"/>
      <c r="AI337" s="1"/>
      <c r="AJ337" s="1"/>
      <c r="AK337" s="1"/>
      <c r="AL337" s="1"/>
      <c r="AM337" s="1"/>
      <c r="AN337" s="1"/>
      <c r="AO337" s="1"/>
      <c r="AP337" s="1"/>
      <c r="AQ337" s="1"/>
      <c r="AR337" s="1"/>
      <c r="AS337" s="1"/>
      <c r="AT337" s="1"/>
      <c r="AU337" s="1"/>
      <c r="AV337" s="1"/>
      <c r="AW337" s="1"/>
      <c r="AX337" s="1"/>
      <c r="AY337" s="1"/>
      <c r="AZ337" s="1"/>
      <c r="BA337" s="1"/>
      <c r="BB337" s="1"/>
      <c r="BC337" s="1"/>
      <c r="BD337" s="1"/>
      <c r="BE337" s="1"/>
      <c r="BF337" s="1"/>
      <c r="BG337" s="1"/>
      <c r="BH337" s="1"/>
      <c r="BI337" s="1"/>
      <c r="BJ337" s="1"/>
      <c r="BK337" s="1"/>
      <c r="BL337" s="1"/>
      <c r="BM337" s="1"/>
      <c r="BN337" s="1"/>
      <c r="BO337" s="1"/>
      <c r="BP337" s="1"/>
      <c r="BQ337" s="1"/>
      <c r="BR337" s="1"/>
      <c r="BS337" s="1"/>
      <c r="BT337" s="1"/>
      <c r="BU337" s="1"/>
      <c r="BV337" s="1"/>
      <c r="BW337" s="1"/>
      <c r="BX337" s="1"/>
      <c r="BY337" s="1"/>
      <c r="BZ337" s="1"/>
      <c r="CA337" s="1"/>
      <c r="CB337" s="1"/>
      <c r="CC337" s="1"/>
      <c r="CD337" s="1"/>
      <c r="CE337" s="1"/>
      <c r="CF337" s="1"/>
      <c r="CG337" s="1"/>
      <c r="CH337" s="1"/>
      <c r="CI337" s="1"/>
      <c r="CJ337" s="1"/>
      <c r="CK337" s="1"/>
      <c r="CL337" s="1"/>
      <c r="CM337" s="1"/>
    </row>
    <row r="338" spans="1:91" x14ac:dyDescent="0.25">
      <c r="A338" s="1"/>
      <c r="B338" s="200"/>
      <c r="C338" s="15" t="s">
        <v>2</v>
      </c>
      <c r="D338" s="16"/>
      <c r="E338" s="31">
        <f>+'2-FSN Entry and Summary'!C34</f>
        <v>0</v>
      </c>
      <c r="F338" s="16" t="s">
        <v>3</v>
      </c>
      <c r="G338" s="16"/>
      <c r="H338" s="16"/>
      <c r="I338" s="18"/>
      <c r="J338" s="200"/>
      <c r="K338" s="22" t="s">
        <v>22</v>
      </c>
      <c r="L338" s="22">
        <f>+E337</f>
        <v>0</v>
      </c>
      <c r="M338" s="367" t="s">
        <v>20</v>
      </c>
      <c r="N338" s="368"/>
      <c r="O338" s="369"/>
      <c r="P338" s="200"/>
      <c r="Q338" s="1"/>
      <c r="R338" s="1"/>
      <c r="S338" s="1"/>
      <c r="T338" s="1"/>
      <c r="U338" s="1"/>
      <c r="V338" s="1"/>
      <c r="W338" s="1"/>
      <c r="X338" s="1"/>
      <c r="Y338" s="1"/>
      <c r="Z338" s="1"/>
      <c r="AA338" s="1"/>
      <c r="AB338" s="1"/>
      <c r="AC338" s="1"/>
      <c r="AD338" s="1"/>
      <c r="AE338" s="1"/>
      <c r="AF338" s="1"/>
      <c r="AG338" s="1"/>
      <c r="AH338" s="1"/>
      <c r="AI338" s="1"/>
      <c r="AJ338" s="1"/>
      <c r="AK338" s="1"/>
      <c r="AL338" s="1"/>
      <c r="AM338" s="1"/>
      <c r="AN338" s="1"/>
      <c r="AO338" s="1"/>
      <c r="AP338" s="1"/>
      <c r="AQ338" s="1"/>
      <c r="AR338" s="1"/>
      <c r="AS338" s="1"/>
      <c r="AT338" s="1"/>
      <c r="AU338" s="1"/>
      <c r="AV338" s="1"/>
      <c r="AW338" s="1"/>
      <c r="AX338" s="1"/>
      <c r="AY338" s="1"/>
      <c r="AZ338" s="1"/>
      <c r="BA338" s="1"/>
      <c r="BB338" s="1"/>
      <c r="BC338" s="1"/>
      <c r="BD338" s="1"/>
      <c r="BE338" s="1"/>
      <c r="BF338" s="1"/>
      <c r="BG338" s="1"/>
      <c r="BH338" s="1"/>
      <c r="BI338" s="1"/>
      <c r="BJ338" s="1"/>
      <c r="BK338" s="1"/>
      <c r="BL338" s="1"/>
      <c r="BM338" s="1"/>
      <c r="BN338" s="1"/>
      <c r="BO338" s="1"/>
      <c r="BP338" s="1"/>
      <c r="BQ338" s="1"/>
      <c r="BR338" s="1"/>
      <c r="BS338" s="1"/>
      <c r="BT338" s="1"/>
      <c r="BU338" s="1"/>
      <c r="BV338" s="1"/>
      <c r="BW338" s="1"/>
      <c r="BX338" s="1"/>
      <c r="BY338" s="1"/>
      <c r="BZ338" s="1"/>
      <c r="CA338" s="1"/>
      <c r="CB338" s="1"/>
      <c r="CC338" s="1"/>
      <c r="CD338" s="1"/>
      <c r="CE338" s="1"/>
      <c r="CF338" s="1"/>
      <c r="CG338" s="1"/>
      <c r="CH338" s="1"/>
      <c r="CI338" s="1"/>
      <c r="CJ338" s="1"/>
      <c r="CK338" s="1"/>
      <c r="CL338" s="1"/>
      <c r="CM338" s="1"/>
    </row>
    <row r="339" spans="1:91" x14ac:dyDescent="0.25">
      <c r="A339" s="1"/>
      <c r="B339" s="200"/>
      <c r="C339" s="367" t="s">
        <v>4</v>
      </c>
      <c r="D339" s="368"/>
      <c r="E339" s="368"/>
      <c r="F339" s="368"/>
      <c r="G339" s="368"/>
      <c r="H339" s="368"/>
      <c r="I339" s="369"/>
      <c r="J339" s="200"/>
      <c r="K339" s="370" t="s">
        <v>18</v>
      </c>
      <c r="L339" s="371"/>
      <c r="M339" s="26" t="s">
        <v>28</v>
      </c>
      <c r="N339" s="26" t="s">
        <v>29</v>
      </c>
      <c r="O339" s="26">
        <v>2</v>
      </c>
      <c r="P339" s="200"/>
      <c r="Q339" s="1"/>
      <c r="R339" s="1"/>
      <c r="S339" s="1"/>
      <c r="T339" s="1"/>
      <c r="U339" s="1"/>
      <c r="V339" s="1"/>
      <c r="W339" s="1"/>
      <c r="X339" s="1"/>
      <c r="Y339" s="1"/>
      <c r="Z339" s="1"/>
      <c r="AA339" s="1"/>
      <c r="AB339" s="1"/>
      <c r="AC339" s="1"/>
      <c r="AD339" s="1"/>
      <c r="AE339" s="1"/>
      <c r="AF339" s="1"/>
      <c r="AG339" s="1"/>
      <c r="AH339" s="1"/>
      <c r="AI339" s="1"/>
      <c r="AJ339" s="1"/>
      <c r="AK339" s="1"/>
      <c r="AL339" s="1"/>
      <c r="AM339" s="1"/>
      <c r="AN339" s="1"/>
      <c r="AO339" s="1"/>
      <c r="AP339" s="1"/>
      <c r="AQ339" s="1"/>
      <c r="AR339" s="1"/>
      <c r="AS339" s="1"/>
      <c r="AT339" s="1"/>
      <c r="AU339" s="1"/>
      <c r="AV339" s="1"/>
      <c r="AW339" s="1"/>
      <c r="AX339" s="1"/>
      <c r="AY339" s="1"/>
      <c r="AZ339" s="1"/>
      <c r="BA339" s="1"/>
      <c r="BB339" s="1"/>
      <c r="BC339" s="1"/>
      <c r="BD339" s="1"/>
      <c r="BE339" s="1"/>
      <c r="BF339" s="1"/>
      <c r="BG339" s="1"/>
      <c r="BH339" s="1"/>
      <c r="BI339" s="1"/>
      <c r="BJ339" s="1"/>
      <c r="BK339" s="1"/>
      <c r="BL339" s="1"/>
      <c r="BM339" s="1"/>
      <c r="BN339" s="1"/>
      <c r="BO339" s="1"/>
      <c r="BP339" s="1"/>
      <c r="BQ339" s="1"/>
      <c r="BR339" s="1"/>
      <c r="BS339" s="1"/>
      <c r="BT339" s="1"/>
      <c r="BU339" s="1"/>
      <c r="BV339" s="1"/>
      <c r="BW339" s="1"/>
      <c r="BX339" s="1"/>
      <c r="BY339" s="1"/>
      <c r="BZ339" s="1"/>
      <c r="CA339" s="1"/>
      <c r="CB339" s="1"/>
      <c r="CC339" s="1"/>
      <c r="CD339" s="1"/>
      <c r="CE339" s="1"/>
      <c r="CF339" s="1"/>
      <c r="CG339" s="1"/>
      <c r="CH339" s="1"/>
      <c r="CI339" s="1"/>
      <c r="CJ339" s="1"/>
      <c r="CK339" s="1"/>
      <c r="CL339" s="1"/>
      <c r="CM339" s="1"/>
    </row>
    <row r="340" spans="1:91" x14ac:dyDescent="0.25">
      <c r="A340" s="1"/>
      <c r="B340" s="200"/>
      <c r="C340" s="19" t="s">
        <v>6</v>
      </c>
      <c r="D340" s="19"/>
      <c r="E340" s="19">
        <v>2009</v>
      </c>
      <c r="F340" s="19">
        <v>2010</v>
      </c>
      <c r="G340" s="19">
        <v>2011</v>
      </c>
      <c r="H340" s="19">
        <v>2012</v>
      </c>
      <c r="I340" s="20" t="s">
        <v>5</v>
      </c>
      <c r="J340" s="200"/>
      <c r="K340" s="220" t="s">
        <v>19</v>
      </c>
      <c r="L340" s="220"/>
      <c r="M340" s="23">
        <f>+E338*0.8</f>
        <v>0</v>
      </c>
      <c r="N340" s="23">
        <f>MIN(I351,E338)</f>
        <v>0</v>
      </c>
      <c r="O340" s="23">
        <f>+I351/I352*E338</f>
        <v>0</v>
      </c>
      <c r="P340" s="200"/>
      <c r="Q340" s="1"/>
      <c r="R340" s="1"/>
      <c r="S340" s="1"/>
      <c r="T340" s="1"/>
      <c r="U340" s="1"/>
      <c r="V340" s="1"/>
      <c r="W340" s="1"/>
      <c r="X340" s="1"/>
      <c r="Y340" s="1"/>
      <c r="Z340" s="1"/>
      <c r="AA340" s="1"/>
      <c r="AB340" s="1"/>
      <c r="AC340" s="1"/>
      <c r="AD340" s="1"/>
      <c r="AE340" s="1"/>
      <c r="AF340" s="1"/>
      <c r="AG340" s="1"/>
      <c r="AH340" s="1"/>
      <c r="AI340" s="1"/>
      <c r="AJ340" s="1"/>
      <c r="AK340" s="1"/>
      <c r="AL340" s="1"/>
      <c r="AM340" s="1"/>
      <c r="AN340" s="1"/>
      <c r="AO340" s="1"/>
      <c r="AP340" s="1"/>
      <c r="AQ340" s="1"/>
      <c r="AR340" s="1"/>
      <c r="AS340" s="1"/>
      <c r="AT340" s="1"/>
      <c r="AU340" s="1"/>
      <c r="AV340" s="1"/>
      <c r="AW340" s="1"/>
      <c r="AX340" s="1"/>
      <c r="AY340" s="1"/>
      <c r="AZ340" s="1"/>
      <c r="BA340" s="1"/>
      <c r="BB340" s="1"/>
      <c r="BC340" s="1"/>
      <c r="BD340" s="1"/>
      <c r="BE340" s="1"/>
      <c r="BF340" s="1"/>
      <c r="BG340" s="1"/>
      <c r="BH340" s="1"/>
      <c r="BI340" s="1"/>
      <c r="BJ340" s="1"/>
      <c r="BK340" s="1"/>
      <c r="BL340" s="1"/>
      <c r="BM340" s="1"/>
      <c r="BN340" s="1"/>
      <c r="BO340" s="1"/>
      <c r="BP340" s="1"/>
      <c r="BQ340" s="1"/>
      <c r="BR340" s="1"/>
      <c r="BS340" s="1"/>
      <c r="BT340" s="1"/>
      <c r="BU340" s="1"/>
      <c r="BV340" s="1"/>
      <c r="BW340" s="1"/>
      <c r="BX340" s="1"/>
      <c r="BY340" s="1"/>
      <c r="BZ340" s="1"/>
      <c r="CA340" s="1"/>
      <c r="CB340" s="1"/>
      <c r="CC340" s="1"/>
      <c r="CD340" s="1"/>
      <c r="CE340" s="1"/>
      <c r="CF340" s="1"/>
      <c r="CG340" s="1"/>
      <c r="CH340" s="1"/>
      <c r="CI340" s="1"/>
      <c r="CJ340" s="1"/>
      <c r="CK340" s="1"/>
      <c r="CL340" s="1"/>
      <c r="CM340" s="1"/>
    </row>
    <row r="341" spans="1:91" x14ac:dyDescent="0.25">
      <c r="A341" s="1"/>
      <c r="B341" s="200"/>
      <c r="C341" s="372" t="s">
        <v>9</v>
      </c>
      <c r="D341" s="372"/>
      <c r="E341" s="2">
        <v>0</v>
      </c>
      <c r="F341" s="2">
        <v>0</v>
      </c>
      <c r="G341" s="2">
        <v>0</v>
      </c>
      <c r="H341" s="2">
        <v>0</v>
      </c>
      <c r="I341" s="23">
        <f>AVERAGE(E341:H341)</f>
        <v>0</v>
      </c>
      <c r="J341" s="200"/>
      <c r="K341" s="362" t="s">
        <v>9</v>
      </c>
      <c r="L341" s="363"/>
      <c r="M341" s="23"/>
      <c r="N341" s="23"/>
      <c r="O341" s="23">
        <f>+I341/$I$352*$E$338</f>
        <v>0</v>
      </c>
      <c r="P341" s="200"/>
      <c r="Q341" s="1"/>
      <c r="R341" s="1"/>
      <c r="S341" s="1"/>
      <c r="T341" s="1"/>
      <c r="U341" s="1"/>
      <c r="V341" s="1"/>
      <c r="W341" s="1"/>
      <c r="X341" s="1"/>
      <c r="Y341" s="1"/>
      <c r="Z341" s="1"/>
      <c r="AA341" s="1"/>
      <c r="AB341" s="1"/>
      <c r="AC341" s="1"/>
      <c r="AD341" s="1"/>
      <c r="AE341" s="1"/>
      <c r="AF341" s="1"/>
      <c r="AG341" s="1"/>
      <c r="AH341" s="1"/>
      <c r="AI341" s="1"/>
      <c r="AJ341" s="1"/>
      <c r="AK341" s="1"/>
      <c r="AL341" s="1"/>
      <c r="AM341" s="1"/>
      <c r="AN341" s="1"/>
      <c r="AO341" s="1"/>
      <c r="AP341" s="1"/>
      <c r="AQ341" s="1"/>
      <c r="AR341" s="1"/>
      <c r="AS341" s="1"/>
      <c r="AT341" s="1"/>
      <c r="AU341" s="1"/>
      <c r="AV341" s="1"/>
      <c r="AW341" s="1"/>
      <c r="AX341" s="1"/>
      <c r="AY341" s="1"/>
      <c r="AZ341" s="1"/>
      <c r="BA341" s="1"/>
      <c r="BB341" s="1"/>
      <c r="BC341" s="1"/>
      <c r="BD341" s="1"/>
      <c r="BE341" s="1"/>
      <c r="BF341" s="1"/>
      <c r="BG341" s="1"/>
      <c r="BH341" s="1"/>
      <c r="BI341" s="1"/>
      <c r="BJ341" s="1"/>
      <c r="BK341" s="1"/>
      <c r="BL341" s="1"/>
      <c r="BM341" s="1"/>
      <c r="BN341" s="1"/>
      <c r="BO341" s="1"/>
      <c r="BP341" s="1"/>
      <c r="BQ341" s="1"/>
      <c r="BR341" s="1"/>
      <c r="BS341" s="1"/>
      <c r="BT341" s="1"/>
      <c r="BU341" s="1"/>
      <c r="BV341" s="1"/>
      <c r="BW341" s="1"/>
      <c r="BX341" s="1"/>
      <c r="BY341" s="1"/>
      <c r="BZ341" s="1"/>
      <c r="CA341" s="1"/>
      <c r="CB341" s="1"/>
      <c r="CC341" s="1"/>
      <c r="CD341" s="1"/>
      <c r="CE341" s="1"/>
      <c r="CF341" s="1"/>
      <c r="CG341" s="1"/>
      <c r="CH341" s="1"/>
      <c r="CI341" s="1"/>
      <c r="CJ341" s="1"/>
      <c r="CK341" s="1"/>
      <c r="CL341" s="1"/>
      <c r="CM341" s="1"/>
    </row>
    <row r="342" spans="1:91" x14ac:dyDescent="0.25">
      <c r="A342" s="1"/>
      <c r="B342" s="200"/>
      <c r="C342" s="362" t="s">
        <v>8</v>
      </c>
      <c r="D342" s="363"/>
      <c r="E342" s="2">
        <v>0</v>
      </c>
      <c r="F342" s="2">
        <v>0</v>
      </c>
      <c r="G342" s="2">
        <v>0</v>
      </c>
      <c r="H342" s="2">
        <v>0</v>
      </c>
      <c r="I342" s="23">
        <f t="shared" ref="I342:I350" si="36">AVERAGE(E342:H342)</f>
        <v>0</v>
      </c>
      <c r="J342" s="200"/>
      <c r="K342" s="216" t="s">
        <v>8</v>
      </c>
      <c r="L342" s="217"/>
      <c r="M342" s="23"/>
      <c r="N342" s="23"/>
      <c r="O342" s="23">
        <f t="shared" ref="O342:O350" si="37">+I342/$I$352*$E$338</f>
        <v>0</v>
      </c>
      <c r="P342" s="200"/>
      <c r="Q342" s="1"/>
      <c r="R342" s="1"/>
      <c r="S342" s="1"/>
      <c r="T342" s="1"/>
      <c r="U342" s="1"/>
      <c r="V342" s="1"/>
      <c r="W342" s="1"/>
      <c r="X342" s="1"/>
      <c r="Y342" s="1"/>
      <c r="Z342" s="1"/>
      <c r="AA342" s="1"/>
      <c r="AB342" s="1"/>
      <c r="AC342" s="1"/>
      <c r="AD342" s="1"/>
      <c r="AE342" s="1"/>
      <c r="AF342" s="1"/>
      <c r="AG342" s="1"/>
      <c r="AH342" s="1"/>
      <c r="AI342" s="1"/>
      <c r="AJ342" s="1"/>
      <c r="AK342" s="1"/>
      <c r="AL342" s="1"/>
      <c r="AM342" s="1"/>
      <c r="AN342" s="1"/>
      <c r="AO342" s="1"/>
      <c r="AP342" s="1"/>
      <c r="AQ342" s="1"/>
      <c r="AR342" s="1"/>
      <c r="AS342" s="1"/>
      <c r="AT342" s="1"/>
      <c r="AU342" s="1"/>
      <c r="AV342" s="1"/>
      <c r="AW342" s="1"/>
      <c r="AX342" s="1"/>
      <c r="AY342" s="1"/>
      <c r="AZ342" s="1"/>
      <c r="BA342" s="1"/>
      <c r="BB342" s="1"/>
      <c r="BC342" s="1"/>
      <c r="BD342" s="1"/>
      <c r="BE342" s="1"/>
      <c r="BF342" s="1"/>
      <c r="BG342" s="1"/>
      <c r="BH342" s="1"/>
      <c r="BI342" s="1"/>
      <c r="BJ342" s="1"/>
      <c r="BK342" s="1"/>
      <c r="BL342" s="1"/>
      <c r="BM342" s="1"/>
      <c r="BN342" s="1"/>
      <c r="BO342" s="1"/>
      <c r="BP342" s="1"/>
      <c r="BQ342" s="1"/>
      <c r="BR342" s="1"/>
      <c r="BS342" s="1"/>
      <c r="BT342" s="1"/>
      <c r="BU342" s="1"/>
      <c r="BV342" s="1"/>
      <c r="BW342" s="1"/>
      <c r="BX342" s="1"/>
      <c r="BY342" s="1"/>
      <c r="BZ342" s="1"/>
      <c r="CA342" s="1"/>
      <c r="CB342" s="1"/>
      <c r="CC342" s="1"/>
      <c r="CD342" s="1"/>
      <c r="CE342" s="1"/>
      <c r="CF342" s="1"/>
      <c r="CG342" s="1"/>
      <c r="CH342" s="1"/>
      <c r="CI342" s="1"/>
      <c r="CJ342" s="1"/>
      <c r="CK342" s="1"/>
      <c r="CL342" s="1"/>
      <c r="CM342" s="1"/>
    </row>
    <row r="343" spans="1:91" x14ac:dyDescent="0.25">
      <c r="A343" s="1"/>
      <c r="B343" s="200"/>
      <c r="C343" s="220" t="s">
        <v>14</v>
      </c>
      <c r="D343" s="220"/>
      <c r="E343" s="2">
        <v>0</v>
      </c>
      <c r="F343" s="2">
        <v>0</v>
      </c>
      <c r="G343" s="2">
        <v>0</v>
      </c>
      <c r="H343" s="2">
        <v>0</v>
      </c>
      <c r="I343" s="23">
        <f t="shared" si="36"/>
        <v>0</v>
      </c>
      <c r="J343" s="200"/>
      <c r="K343" s="220" t="s">
        <v>14</v>
      </c>
      <c r="L343" s="220"/>
      <c r="M343" s="23"/>
      <c r="N343" s="23"/>
      <c r="O343" s="23">
        <f t="shared" si="37"/>
        <v>0</v>
      </c>
      <c r="P343" s="200"/>
      <c r="Q343" s="1"/>
      <c r="R343" s="1"/>
      <c r="S343" s="1"/>
      <c r="T343" s="1"/>
      <c r="U343" s="1"/>
      <c r="V343" s="1"/>
      <c r="W343" s="1"/>
      <c r="X343" s="1"/>
      <c r="Y343" s="1"/>
      <c r="Z343" s="1"/>
      <c r="AA343" s="1"/>
      <c r="AB343" s="1"/>
      <c r="AC343" s="1"/>
      <c r="AD343" s="1"/>
      <c r="AE343" s="1"/>
      <c r="AF343" s="1"/>
      <c r="AG343" s="1"/>
      <c r="AH343" s="1"/>
      <c r="AI343" s="1"/>
      <c r="AJ343" s="1"/>
      <c r="AK343" s="1"/>
      <c r="AL343" s="1"/>
      <c r="AM343" s="1"/>
      <c r="AN343" s="1"/>
      <c r="AO343" s="1"/>
      <c r="AP343" s="1"/>
      <c r="AQ343" s="1"/>
      <c r="AR343" s="1"/>
      <c r="AS343" s="1"/>
      <c r="AT343" s="1"/>
      <c r="AU343" s="1"/>
      <c r="AV343" s="1"/>
      <c r="AW343" s="1"/>
      <c r="AX343" s="1"/>
      <c r="AY343" s="1"/>
      <c r="AZ343" s="1"/>
      <c r="BA343" s="1"/>
      <c r="BB343" s="1"/>
      <c r="BC343" s="1"/>
      <c r="BD343" s="1"/>
      <c r="BE343" s="1"/>
      <c r="BF343" s="1"/>
      <c r="BG343" s="1"/>
      <c r="BH343" s="1"/>
      <c r="BI343" s="1"/>
      <c r="BJ343" s="1"/>
      <c r="BK343" s="1"/>
      <c r="BL343" s="1"/>
      <c r="BM343" s="1"/>
      <c r="BN343" s="1"/>
      <c r="BO343" s="1"/>
      <c r="BP343" s="1"/>
      <c r="BQ343" s="1"/>
      <c r="BR343" s="1"/>
      <c r="BS343" s="1"/>
      <c r="BT343" s="1"/>
      <c r="BU343" s="1"/>
      <c r="BV343" s="1"/>
      <c r="BW343" s="1"/>
      <c r="BX343" s="1"/>
      <c r="BY343" s="1"/>
      <c r="BZ343" s="1"/>
      <c r="CA343" s="1"/>
      <c r="CB343" s="1"/>
      <c r="CC343" s="1"/>
      <c r="CD343" s="1"/>
      <c r="CE343" s="1"/>
      <c r="CF343" s="1"/>
      <c r="CG343" s="1"/>
      <c r="CH343" s="1"/>
      <c r="CI343" s="1"/>
      <c r="CJ343" s="1"/>
      <c r="CK343" s="1"/>
      <c r="CL343" s="1"/>
      <c r="CM343" s="1"/>
    </row>
    <row r="344" spans="1:91" x14ac:dyDescent="0.25">
      <c r="A344" s="1"/>
      <c r="B344" s="200"/>
      <c r="C344" s="362" t="s">
        <v>10</v>
      </c>
      <c r="D344" s="363"/>
      <c r="E344" s="2">
        <v>0</v>
      </c>
      <c r="F344" s="2">
        <v>0</v>
      </c>
      <c r="G344" s="2">
        <v>0</v>
      </c>
      <c r="H344" s="2">
        <v>0</v>
      </c>
      <c r="I344" s="23">
        <f t="shared" si="36"/>
        <v>0</v>
      </c>
      <c r="J344" s="200"/>
      <c r="K344" s="216" t="s">
        <v>10</v>
      </c>
      <c r="L344" s="217"/>
      <c r="M344" s="23"/>
      <c r="N344" s="23"/>
      <c r="O344" s="23">
        <f t="shared" si="37"/>
        <v>0</v>
      </c>
      <c r="P344" s="200"/>
      <c r="Q344" s="1"/>
      <c r="R344" s="1"/>
      <c r="S344" s="1"/>
      <c r="T344" s="1"/>
      <c r="U344" s="1"/>
      <c r="V344" s="1"/>
      <c r="W344" s="1"/>
      <c r="X344" s="1"/>
      <c r="Y344" s="1"/>
      <c r="Z344" s="1"/>
      <c r="AA344" s="1"/>
      <c r="AB344" s="1"/>
      <c r="AC344" s="1"/>
      <c r="AD344" s="1"/>
      <c r="AE344" s="1"/>
      <c r="AF344" s="1"/>
      <c r="AG344" s="1"/>
      <c r="AH344" s="1"/>
      <c r="AI344" s="1"/>
      <c r="AJ344" s="1"/>
      <c r="AK344" s="1"/>
      <c r="AL344" s="1"/>
      <c r="AM344" s="1"/>
      <c r="AN344" s="1"/>
      <c r="AO344" s="1"/>
      <c r="AP344" s="1"/>
      <c r="AQ344" s="1"/>
      <c r="AR344" s="1"/>
      <c r="AS344" s="1"/>
      <c r="AT344" s="1"/>
      <c r="AU344" s="1"/>
      <c r="AV344" s="1"/>
      <c r="AW344" s="1"/>
      <c r="AX344" s="1"/>
      <c r="AY344" s="1"/>
      <c r="AZ344" s="1"/>
      <c r="BA344" s="1"/>
      <c r="BB344" s="1"/>
      <c r="BC344" s="1"/>
      <c r="BD344" s="1"/>
      <c r="BE344" s="1"/>
      <c r="BF344" s="1"/>
      <c r="BG344" s="1"/>
      <c r="BH344" s="1"/>
      <c r="BI344" s="1"/>
      <c r="BJ344" s="1"/>
      <c r="BK344" s="1"/>
      <c r="BL344" s="1"/>
      <c r="BM344" s="1"/>
      <c r="BN344" s="1"/>
      <c r="BO344" s="1"/>
      <c r="BP344" s="1"/>
      <c r="BQ344" s="1"/>
      <c r="BR344" s="1"/>
      <c r="BS344" s="1"/>
      <c r="BT344" s="1"/>
      <c r="BU344" s="1"/>
      <c r="BV344" s="1"/>
      <c r="BW344" s="1"/>
      <c r="BX344" s="1"/>
      <c r="BY344" s="1"/>
      <c r="BZ344" s="1"/>
      <c r="CA344" s="1"/>
      <c r="CB344" s="1"/>
      <c r="CC344" s="1"/>
      <c r="CD344" s="1"/>
      <c r="CE344" s="1"/>
      <c r="CF344" s="1"/>
      <c r="CG344" s="1"/>
      <c r="CH344" s="1"/>
      <c r="CI344" s="1"/>
      <c r="CJ344" s="1"/>
      <c r="CK344" s="1"/>
      <c r="CL344" s="1"/>
      <c r="CM344" s="1"/>
    </row>
    <row r="345" spans="1:91" x14ac:dyDescent="0.25">
      <c r="A345" s="1"/>
      <c r="B345" s="200"/>
      <c r="C345" s="362" t="s">
        <v>11</v>
      </c>
      <c r="D345" s="363"/>
      <c r="E345" s="2">
        <v>0</v>
      </c>
      <c r="F345" s="2">
        <v>0</v>
      </c>
      <c r="G345" s="2">
        <v>0</v>
      </c>
      <c r="H345" s="2">
        <v>0</v>
      </c>
      <c r="I345" s="23">
        <f t="shared" si="36"/>
        <v>0</v>
      </c>
      <c r="J345" s="200"/>
      <c r="K345" s="216" t="s">
        <v>11</v>
      </c>
      <c r="L345" s="217"/>
      <c r="M345" s="23"/>
      <c r="N345" s="23"/>
      <c r="O345" s="23">
        <f t="shared" si="37"/>
        <v>0</v>
      </c>
      <c r="P345" s="200"/>
      <c r="Q345" s="1"/>
      <c r="R345" s="1"/>
      <c r="S345" s="1"/>
      <c r="T345" s="1"/>
      <c r="U345" s="1"/>
      <c r="V345" s="1"/>
      <c r="W345" s="1"/>
      <c r="X345" s="1"/>
      <c r="Y345" s="1"/>
      <c r="Z345" s="1"/>
      <c r="AA345" s="1"/>
      <c r="AB345" s="1"/>
      <c r="AC345" s="1"/>
      <c r="AD345" s="1"/>
      <c r="AE345" s="1"/>
      <c r="AF345" s="1"/>
      <c r="AG345" s="1"/>
      <c r="AH345" s="1"/>
      <c r="AI345" s="1"/>
      <c r="AJ345" s="1"/>
      <c r="AK345" s="1"/>
      <c r="AL345" s="1"/>
      <c r="AM345" s="1"/>
      <c r="AN345" s="1"/>
      <c r="AO345" s="1"/>
      <c r="AP345" s="1"/>
      <c r="AQ345" s="1"/>
      <c r="AR345" s="1"/>
      <c r="AS345" s="1"/>
      <c r="AT345" s="1"/>
      <c r="AU345" s="1"/>
      <c r="AV345" s="1"/>
      <c r="AW345" s="1"/>
      <c r="AX345" s="1"/>
      <c r="AY345" s="1"/>
      <c r="AZ345" s="1"/>
      <c r="BA345" s="1"/>
      <c r="BB345" s="1"/>
      <c r="BC345" s="1"/>
      <c r="BD345" s="1"/>
      <c r="BE345" s="1"/>
      <c r="BF345" s="1"/>
      <c r="BG345" s="1"/>
      <c r="BH345" s="1"/>
      <c r="BI345" s="1"/>
      <c r="BJ345" s="1"/>
      <c r="BK345" s="1"/>
      <c r="BL345" s="1"/>
      <c r="BM345" s="1"/>
      <c r="BN345" s="1"/>
      <c r="BO345" s="1"/>
      <c r="BP345" s="1"/>
      <c r="BQ345" s="1"/>
      <c r="BR345" s="1"/>
      <c r="BS345" s="1"/>
      <c r="BT345" s="1"/>
      <c r="BU345" s="1"/>
      <c r="BV345" s="1"/>
      <c r="BW345" s="1"/>
      <c r="BX345" s="1"/>
      <c r="BY345" s="1"/>
      <c r="BZ345" s="1"/>
      <c r="CA345" s="1"/>
      <c r="CB345" s="1"/>
      <c r="CC345" s="1"/>
      <c r="CD345" s="1"/>
      <c r="CE345" s="1"/>
      <c r="CF345" s="1"/>
      <c r="CG345" s="1"/>
      <c r="CH345" s="1"/>
      <c r="CI345" s="1"/>
      <c r="CJ345" s="1"/>
      <c r="CK345" s="1"/>
      <c r="CL345" s="1"/>
      <c r="CM345" s="1"/>
    </row>
    <row r="346" spans="1:91" x14ac:dyDescent="0.25">
      <c r="A346" s="1"/>
      <c r="B346" s="200"/>
      <c r="C346" s="362" t="s">
        <v>12</v>
      </c>
      <c r="D346" s="363"/>
      <c r="E346" s="2">
        <v>0</v>
      </c>
      <c r="F346" s="2">
        <v>0</v>
      </c>
      <c r="G346" s="2">
        <v>0</v>
      </c>
      <c r="H346" s="2">
        <v>0</v>
      </c>
      <c r="I346" s="23">
        <f t="shared" si="36"/>
        <v>0</v>
      </c>
      <c r="J346" s="200"/>
      <c r="K346" s="216" t="s">
        <v>12</v>
      </c>
      <c r="L346" s="217"/>
      <c r="M346" s="23"/>
      <c r="N346" s="23"/>
      <c r="O346" s="23">
        <f t="shared" si="37"/>
        <v>0</v>
      </c>
      <c r="P346" s="200"/>
      <c r="Q346" s="1"/>
      <c r="R346" s="1"/>
      <c r="S346" s="1"/>
      <c r="T346" s="1"/>
      <c r="U346" s="1"/>
      <c r="V346" s="1"/>
      <c r="W346" s="1"/>
      <c r="X346" s="1"/>
      <c r="Y346" s="1"/>
      <c r="Z346" s="1"/>
      <c r="AA346" s="1"/>
      <c r="AB346" s="1"/>
      <c r="AC346" s="1"/>
      <c r="AD346" s="1"/>
      <c r="AE346" s="1"/>
      <c r="AF346" s="1"/>
      <c r="AG346" s="1"/>
      <c r="AH346" s="1"/>
      <c r="AI346" s="1"/>
      <c r="AJ346" s="1"/>
      <c r="AK346" s="1"/>
      <c r="AL346" s="1"/>
      <c r="AM346" s="1"/>
      <c r="AN346" s="1"/>
      <c r="AO346" s="1"/>
      <c r="AP346" s="1"/>
      <c r="AQ346" s="1"/>
      <c r="AR346" s="1"/>
      <c r="AS346" s="1"/>
      <c r="AT346" s="1"/>
      <c r="AU346" s="1"/>
      <c r="AV346" s="1"/>
      <c r="AW346" s="1"/>
      <c r="AX346" s="1"/>
      <c r="AY346" s="1"/>
      <c r="AZ346" s="1"/>
      <c r="BA346" s="1"/>
      <c r="BB346" s="1"/>
      <c r="BC346" s="1"/>
      <c r="BD346" s="1"/>
      <c r="BE346" s="1"/>
      <c r="BF346" s="1"/>
      <c r="BG346" s="1"/>
      <c r="BH346" s="1"/>
      <c r="BI346" s="1"/>
      <c r="BJ346" s="1"/>
      <c r="BK346" s="1"/>
      <c r="BL346" s="1"/>
      <c r="BM346" s="1"/>
      <c r="BN346" s="1"/>
      <c r="BO346" s="1"/>
      <c r="BP346" s="1"/>
      <c r="BQ346" s="1"/>
      <c r="BR346" s="1"/>
      <c r="BS346" s="1"/>
      <c r="BT346" s="1"/>
      <c r="BU346" s="1"/>
      <c r="BV346" s="1"/>
      <c r="BW346" s="1"/>
      <c r="BX346" s="1"/>
      <c r="BY346" s="1"/>
      <c r="BZ346" s="1"/>
      <c r="CA346" s="1"/>
      <c r="CB346" s="1"/>
      <c r="CC346" s="1"/>
      <c r="CD346" s="1"/>
      <c r="CE346" s="1"/>
      <c r="CF346" s="1"/>
      <c r="CG346" s="1"/>
      <c r="CH346" s="1"/>
      <c r="CI346" s="1"/>
      <c r="CJ346" s="1"/>
      <c r="CK346" s="1"/>
      <c r="CL346" s="1"/>
      <c r="CM346" s="1"/>
    </row>
    <row r="347" spans="1:91" x14ac:dyDescent="0.25">
      <c r="A347" s="1"/>
      <c r="B347" s="200"/>
      <c r="C347" s="362" t="s">
        <v>31</v>
      </c>
      <c r="D347" s="363"/>
      <c r="E347" s="2">
        <v>0</v>
      </c>
      <c r="F347" s="2">
        <v>0</v>
      </c>
      <c r="G347" s="2">
        <v>0</v>
      </c>
      <c r="H347" s="2">
        <v>0</v>
      </c>
      <c r="I347" s="23">
        <f t="shared" si="36"/>
        <v>0</v>
      </c>
      <c r="J347" s="200"/>
      <c r="K347" s="216" t="s">
        <v>31</v>
      </c>
      <c r="L347" s="217"/>
      <c r="M347" s="23"/>
      <c r="N347" s="23"/>
      <c r="O347" s="23">
        <f t="shared" si="37"/>
        <v>0</v>
      </c>
      <c r="P347" s="200"/>
      <c r="Q347" s="1"/>
      <c r="R347" s="1"/>
      <c r="S347" s="1"/>
      <c r="T347" s="1"/>
      <c r="U347" s="1"/>
      <c r="V347" s="1"/>
      <c r="W347" s="1"/>
      <c r="X347" s="1"/>
      <c r="Y347" s="1"/>
      <c r="Z347" s="1"/>
      <c r="AA347" s="1"/>
      <c r="AB347" s="1"/>
      <c r="AC347" s="1"/>
      <c r="AD347" s="1"/>
      <c r="AE347" s="1"/>
      <c r="AF347" s="1"/>
      <c r="AG347" s="1"/>
      <c r="AH347" s="1"/>
      <c r="AI347" s="1"/>
      <c r="AJ347" s="1"/>
      <c r="AK347" s="1"/>
      <c r="AL347" s="1"/>
      <c r="AM347" s="1"/>
      <c r="AN347" s="1"/>
      <c r="AO347" s="1"/>
      <c r="AP347" s="1"/>
      <c r="AQ347" s="1"/>
      <c r="AR347" s="1"/>
      <c r="AS347" s="1"/>
      <c r="AT347" s="1"/>
      <c r="AU347" s="1"/>
      <c r="AV347" s="1"/>
      <c r="AW347" s="1"/>
      <c r="AX347" s="1"/>
      <c r="AY347" s="1"/>
      <c r="AZ347" s="1"/>
      <c r="BA347" s="1"/>
      <c r="BB347" s="1"/>
      <c r="BC347" s="1"/>
      <c r="BD347" s="1"/>
      <c r="BE347" s="1"/>
      <c r="BF347" s="1"/>
      <c r="BG347" s="1"/>
      <c r="BH347" s="1"/>
      <c r="BI347" s="1"/>
      <c r="BJ347" s="1"/>
      <c r="BK347" s="1"/>
      <c r="BL347" s="1"/>
      <c r="BM347" s="1"/>
      <c r="BN347" s="1"/>
      <c r="BO347" s="1"/>
      <c r="BP347" s="1"/>
      <c r="BQ347" s="1"/>
      <c r="BR347" s="1"/>
      <c r="BS347" s="1"/>
      <c r="BT347" s="1"/>
      <c r="BU347" s="1"/>
      <c r="BV347" s="1"/>
      <c r="BW347" s="1"/>
      <c r="BX347" s="1"/>
      <c r="BY347" s="1"/>
      <c r="BZ347" s="1"/>
      <c r="CA347" s="1"/>
      <c r="CB347" s="1"/>
      <c r="CC347" s="1"/>
      <c r="CD347" s="1"/>
      <c r="CE347" s="1"/>
      <c r="CF347" s="1"/>
      <c r="CG347" s="1"/>
      <c r="CH347" s="1"/>
      <c r="CI347" s="1"/>
      <c r="CJ347" s="1"/>
      <c r="CK347" s="1"/>
      <c r="CL347" s="1"/>
      <c r="CM347" s="1"/>
    </row>
    <row r="348" spans="1:91" x14ac:dyDescent="0.25">
      <c r="A348" s="1"/>
      <c r="B348" s="200"/>
      <c r="C348" s="362" t="s">
        <v>13</v>
      </c>
      <c r="D348" s="363"/>
      <c r="E348" s="2">
        <v>0</v>
      </c>
      <c r="F348" s="2">
        <v>0</v>
      </c>
      <c r="G348" s="2">
        <v>0</v>
      </c>
      <c r="H348" s="2">
        <v>0</v>
      </c>
      <c r="I348" s="23">
        <f t="shared" si="36"/>
        <v>0</v>
      </c>
      <c r="J348" s="200"/>
      <c r="K348" s="362" t="s">
        <v>13</v>
      </c>
      <c r="L348" s="363"/>
      <c r="M348" s="23"/>
      <c r="N348" s="23"/>
      <c r="O348" s="23">
        <f t="shared" si="37"/>
        <v>0</v>
      </c>
      <c r="P348" s="200"/>
      <c r="Q348" s="1"/>
      <c r="R348" s="1"/>
      <c r="S348" s="1"/>
      <c r="T348" s="1"/>
      <c r="U348" s="1"/>
      <c r="V348" s="1"/>
      <c r="W348" s="1"/>
      <c r="X348" s="1"/>
      <c r="Y348" s="1"/>
      <c r="Z348" s="1"/>
      <c r="AA348" s="1"/>
      <c r="AB348" s="1"/>
      <c r="AC348" s="1"/>
      <c r="AD348" s="1"/>
      <c r="AE348" s="1"/>
      <c r="AF348" s="1"/>
      <c r="AG348" s="1"/>
      <c r="AH348" s="1"/>
      <c r="AI348" s="1"/>
      <c r="AJ348" s="1"/>
      <c r="AK348" s="1"/>
      <c r="AL348" s="1"/>
      <c r="AM348" s="1"/>
      <c r="AN348" s="1"/>
      <c r="AO348" s="1"/>
      <c r="AP348" s="1"/>
      <c r="AQ348" s="1"/>
      <c r="AR348" s="1"/>
      <c r="AS348" s="1"/>
      <c r="AT348" s="1"/>
      <c r="AU348" s="1"/>
      <c r="AV348" s="1"/>
      <c r="AW348" s="1"/>
      <c r="AX348" s="1"/>
      <c r="AY348" s="1"/>
      <c r="AZ348" s="1"/>
      <c r="BA348" s="1"/>
      <c r="BB348" s="1"/>
      <c r="BC348" s="1"/>
      <c r="BD348" s="1"/>
      <c r="BE348" s="1"/>
      <c r="BF348" s="1"/>
      <c r="BG348" s="1"/>
      <c r="BH348" s="1"/>
      <c r="BI348" s="1"/>
      <c r="BJ348" s="1"/>
      <c r="BK348" s="1"/>
      <c r="BL348" s="1"/>
      <c r="BM348" s="1"/>
      <c r="BN348" s="1"/>
      <c r="BO348" s="1"/>
      <c r="BP348" s="1"/>
      <c r="BQ348" s="1"/>
      <c r="BR348" s="1"/>
      <c r="BS348" s="1"/>
      <c r="BT348" s="1"/>
      <c r="BU348" s="1"/>
      <c r="BV348" s="1"/>
      <c r="BW348" s="1"/>
      <c r="BX348" s="1"/>
      <c r="BY348" s="1"/>
      <c r="BZ348" s="1"/>
      <c r="CA348" s="1"/>
      <c r="CB348" s="1"/>
      <c r="CC348" s="1"/>
      <c r="CD348" s="1"/>
      <c r="CE348" s="1"/>
      <c r="CF348" s="1"/>
      <c r="CG348" s="1"/>
      <c r="CH348" s="1"/>
      <c r="CI348" s="1"/>
      <c r="CJ348" s="1"/>
      <c r="CK348" s="1"/>
      <c r="CL348" s="1"/>
      <c r="CM348" s="1"/>
    </row>
    <row r="349" spans="1:91" x14ac:dyDescent="0.25">
      <c r="A349" s="1"/>
      <c r="B349" s="200"/>
      <c r="C349" s="364" t="str">
        <f>+'2-FSN Entry and Summary'!$U$15</f>
        <v>My 1</v>
      </c>
      <c r="D349" s="364"/>
      <c r="E349" s="2">
        <v>0</v>
      </c>
      <c r="F349" s="2">
        <v>0</v>
      </c>
      <c r="G349" s="2">
        <v>0</v>
      </c>
      <c r="H349" s="2">
        <v>0</v>
      </c>
      <c r="I349" s="23">
        <f t="shared" si="36"/>
        <v>0</v>
      </c>
      <c r="J349" s="200"/>
      <c r="K349" s="362" t="str">
        <f>IF(C349=0," ",C349)</f>
        <v>My 1</v>
      </c>
      <c r="L349" s="363"/>
      <c r="M349" s="23"/>
      <c r="N349" s="23"/>
      <c r="O349" s="23">
        <f t="shared" si="37"/>
        <v>0</v>
      </c>
      <c r="P349" s="200"/>
      <c r="Q349" s="1"/>
      <c r="R349" s="1"/>
      <c r="S349" s="1"/>
      <c r="T349" s="1"/>
      <c r="U349" s="1"/>
      <c r="V349" s="1"/>
      <c r="W349" s="1"/>
      <c r="X349" s="1"/>
      <c r="Y349" s="1"/>
      <c r="Z349" s="1"/>
      <c r="AA349" s="1"/>
      <c r="AB349" s="1"/>
      <c r="AC349" s="1"/>
      <c r="AD349" s="1"/>
      <c r="AE349" s="1"/>
      <c r="AF349" s="1"/>
      <c r="AG349" s="1"/>
      <c r="AH349" s="1"/>
      <c r="AI349" s="1"/>
      <c r="AJ349" s="1"/>
      <c r="AK349" s="1"/>
      <c r="AL349" s="1"/>
      <c r="AM349" s="1"/>
      <c r="AN349" s="1"/>
      <c r="AO349" s="1"/>
      <c r="AP349" s="1"/>
      <c r="AQ349" s="1"/>
      <c r="AR349" s="1"/>
      <c r="AS349" s="1"/>
      <c r="AT349" s="1"/>
      <c r="AU349" s="1"/>
      <c r="AV349" s="1"/>
      <c r="AW349" s="1"/>
      <c r="AX349" s="1"/>
      <c r="AY349" s="1"/>
      <c r="AZ349" s="1"/>
      <c r="BA349" s="1"/>
      <c r="BB349" s="1"/>
      <c r="BC349" s="1"/>
      <c r="BD349" s="1"/>
      <c r="BE349" s="1"/>
      <c r="BF349" s="1"/>
      <c r="BG349" s="1"/>
      <c r="BH349" s="1"/>
      <c r="BI349" s="1"/>
      <c r="BJ349" s="1"/>
      <c r="BK349" s="1"/>
      <c r="BL349" s="1"/>
      <c r="BM349" s="1"/>
      <c r="BN349" s="1"/>
      <c r="BO349" s="1"/>
      <c r="BP349" s="1"/>
      <c r="BQ349" s="1"/>
      <c r="BR349" s="1"/>
      <c r="BS349" s="1"/>
      <c r="BT349" s="1"/>
      <c r="BU349" s="1"/>
      <c r="BV349" s="1"/>
      <c r="BW349" s="1"/>
      <c r="BX349" s="1"/>
      <c r="BY349" s="1"/>
      <c r="BZ349" s="1"/>
      <c r="CA349" s="1"/>
      <c r="CB349" s="1"/>
      <c r="CC349" s="1"/>
      <c r="CD349" s="1"/>
      <c r="CE349" s="1"/>
      <c r="CF349" s="1"/>
      <c r="CG349" s="1"/>
      <c r="CH349" s="1"/>
      <c r="CI349" s="1"/>
      <c r="CJ349" s="1"/>
      <c r="CK349" s="1"/>
      <c r="CL349" s="1"/>
      <c r="CM349" s="1"/>
    </row>
    <row r="350" spans="1:91" x14ac:dyDescent="0.25">
      <c r="A350" s="1"/>
      <c r="B350" s="200"/>
      <c r="C350" s="364" t="str">
        <f>+'2-FSN Entry and Summary'!$V$15</f>
        <v>My 2</v>
      </c>
      <c r="D350" s="364"/>
      <c r="E350" s="2">
        <v>0</v>
      </c>
      <c r="F350" s="2">
        <v>0</v>
      </c>
      <c r="G350" s="2">
        <v>0</v>
      </c>
      <c r="H350" s="2">
        <v>0</v>
      </c>
      <c r="I350" s="23">
        <f t="shared" si="36"/>
        <v>0</v>
      </c>
      <c r="J350" s="200"/>
      <c r="K350" s="362" t="str">
        <f>IF(C350=0," ",C350)</f>
        <v>My 2</v>
      </c>
      <c r="L350" s="363"/>
      <c r="M350" s="23"/>
      <c r="N350" s="23"/>
      <c r="O350" s="23">
        <f t="shared" si="37"/>
        <v>0</v>
      </c>
      <c r="P350" s="200"/>
      <c r="Q350" s="1"/>
      <c r="R350" s="1"/>
      <c r="S350" s="1"/>
      <c r="T350" s="1"/>
      <c r="U350" s="1"/>
      <c r="V350" s="1"/>
      <c r="W350" s="1"/>
      <c r="X350" s="1"/>
      <c r="Y350" s="1"/>
      <c r="Z350" s="1"/>
      <c r="AA350" s="1"/>
      <c r="AB350" s="1"/>
      <c r="AC350" s="1"/>
      <c r="AD350" s="1"/>
      <c r="AE350" s="1"/>
      <c r="AF350" s="1"/>
      <c r="AG350" s="1"/>
      <c r="AH350" s="1"/>
      <c r="AI350" s="1"/>
      <c r="AJ350" s="1"/>
      <c r="AK350" s="1"/>
      <c r="AL350" s="1"/>
      <c r="AM350" s="1"/>
      <c r="AN350" s="1"/>
      <c r="AO350" s="1"/>
      <c r="AP350" s="1"/>
      <c r="AQ350" s="1"/>
      <c r="AR350" s="1"/>
      <c r="AS350" s="1"/>
      <c r="AT350" s="1"/>
      <c r="AU350" s="1"/>
      <c r="AV350" s="1"/>
      <c r="AW350" s="1"/>
      <c r="AX350" s="1"/>
      <c r="AY350" s="1"/>
      <c r="AZ350" s="1"/>
      <c r="BA350" s="1"/>
      <c r="BB350" s="1"/>
      <c r="BC350" s="1"/>
      <c r="BD350" s="1"/>
      <c r="BE350" s="1"/>
      <c r="BF350" s="1"/>
      <c r="BG350" s="1"/>
      <c r="BH350" s="1"/>
      <c r="BI350" s="1"/>
      <c r="BJ350" s="1"/>
      <c r="BK350" s="1"/>
      <c r="BL350" s="1"/>
      <c r="BM350" s="1"/>
      <c r="BN350" s="1"/>
      <c r="BO350" s="1"/>
      <c r="BP350" s="1"/>
      <c r="BQ350" s="1"/>
      <c r="BR350" s="1"/>
      <c r="BS350" s="1"/>
      <c r="BT350" s="1"/>
      <c r="BU350" s="1"/>
      <c r="BV350" s="1"/>
      <c r="BW350" s="1"/>
      <c r="BX350" s="1"/>
      <c r="BY350" s="1"/>
      <c r="BZ350" s="1"/>
      <c r="CA350" s="1"/>
      <c r="CB350" s="1"/>
      <c r="CC350" s="1"/>
      <c r="CD350" s="1"/>
      <c r="CE350" s="1"/>
      <c r="CF350" s="1"/>
      <c r="CG350" s="1"/>
      <c r="CH350" s="1"/>
      <c r="CI350" s="1"/>
      <c r="CJ350" s="1"/>
      <c r="CK350" s="1"/>
      <c r="CL350" s="1"/>
      <c r="CM350" s="1"/>
    </row>
    <row r="351" spans="1:91" x14ac:dyDescent="0.25">
      <c r="A351" s="1"/>
      <c r="B351" s="200"/>
      <c r="C351" s="362" t="s">
        <v>7</v>
      </c>
      <c r="D351" s="363"/>
      <c r="E351" s="2">
        <v>0</v>
      </c>
      <c r="F351" s="2">
        <v>0</v>
      </c>
      <c r="G351" s="2">
        <v>0</v>
      </c>
      <c r="H351" s="2">
        <v>0</v>
      </c>
      <c r="I351" s="23">
        <f>AVERAGE(E351:H351)</f>
        <v>0</v>
      </c>
      <c r="J351" s="200"/>
      <c r="K351" s="218" t="s">
        <v>21</v>
      </c>
      <c r="L351" s="219"/>
      <c r="M351" s="23">
        <f>+E338-M340</f>
        <v>0</v>
      </c>
      <c r="N351" s="23">
        <f>+E338-N340</f>
        <v>0</v>
      </c>
      <c r="O351" s="23">
        <v>0</v>
      </c>
      <c r="P351" s="200"/>
      <c r="Q351" s="1"/>
      <c r="R351" s="1"/>
      <c r="S351" s="1"/>
      <c r="T351" s="1"/>
      <c r="U351" s="1"/>
      <c r="V351" s="1"/>
      <c r="W351" s="1"/>
      <c r="X351" s="1"/>
      <c r="Y351" s="1"/>
      <c r="Z351" s="1"/>
      <c r="AA351" s="1"/>
      <c r="AB351" s="1"/>
      <c r="AC351" s="1"/>
      <c r="AD351" s="1"/>
      <c r="AE351" s="1"/>
      <c r="AF351" s="1"/>
      <c r="AG351" s="1"/>
      <c r="AH351" s="1"/>
      <c r="AI351" s="1"/>
      <c r="AJ351" s="1"/>
      <c r="AK351" s="1"/>
      <c r="AL351" s="1"/>
      <c r="AM351" s="1"/>
      <c r="AN351" s="1"/>
      <c r="AO351" s="1"/>
      <c r="AP351" s="1"/>
      <c r="AQ351" s="1"/>
      <c r="AR351" s="1"/>
      <c r="AS351" s="1"/>
      <c r="AT351" s="1"/>
      <c r="AU351" s="1"/>
      <c r="AV351" s="1"/>
      <c r="AW351" s="1"/>
      <c r="AX351" s="1"/>
      <c r="AY351" s="1"/>
      <c r="AZ351" s="1"/>
      <c r="BA351" s="1"/>
      <c r="BB351" s="1"/>
      <c r="BC351" s="1"/>
      <c r="BD351" s="1"/>
      <c r="BE351" s="1"/>
      <c r="BF351" s="1"/>
      <c r="BG351" s="1"/>
      <c r="BH351" s="1"/>
      <c r="BI351" s="1"/>
      <c r="BJ351" s="1"/>
      <c r="BK351" s="1"/>
      <c r="BL351" s="1"/>
      <c r="BM351" s="1"/>
      <c r="BN351" s="1"/>
      <c r="BO351" s="1"/>
      <c r="BP351" s="1"/>
      <c r="BQ351" s="1"/>
      <c r="BR351" s="1"/>
      <c r="BS351" s="1"/>
      <c r="BT351" s="1"/>
      <c r="BU351" s="1"/>
      <c r="BV351" s="1"/>
      <c r="BW351" s="1"/>
      <c r="BX351" s="1"/>
      <c r="BY351" s="1"/>
      <c r="BZ351" s="1"/>
      <c r="CA351" s="1"/>
      <c r="CB351" s="1"/>
      <c r="CC351" s="1"/>
      <c r="CD351" s="1"/>
      <c r="CE351" s="1"/>
      <c r="CF351" s="1"/>
      <c r="CG351" s="1"/>
      <c r="CH351" s="1"/>
      <c r="CI351" s="1"/>
      <c r="CJ351" s="1"/>
      <c r="CK351" s="1"/>
      <c r="CL351" s="1"/>
      <c r="CM351" s="1"/>
    </row>
    <row r="352" spans="1:91" x14ac:dyDescent="0.25">
      <c r="A352" s="1"/>
      <c r="B352" s="200"/>
      <c r="C352" s="22" t="s">
        <v>16</v>
      </c>
      <c r="D352" s="22"/>
      <c r="E352" s="25">
        <f>SUM(E341:E351)</f>
        <v>0</v>
      </c>
      <c r="F352" s="25">
        <f>SUM(F341:F351)</f>
        <v>0</v>
      </c>
      <c r="G352" s="25">
        <f>SUM(G341:G351)</f>
        <v>0</v>
      </c>
      <c r="H352" s="25">
        <f>SUM(H341:H351)</f>
        <v>0</v>
      </c>
      <c r="I352" s="24">
        <f>IF(SUM(I341:I351)=0,0.00000000001,SUM(I341:I351))</f>
        <v>9.9999999999999994E-12</v>
      </c>
      <c r="J352" s="200"/>
      <c r="K352" s="365" t="s">
        <v>23</v>
      </c>
      <c r="L352" s="365"/>
      <c r="M352" s="24">
        <f>SUM(M340:M351)</f>
        <v>0</v>
      </c>
      <c r="N352" s="24">
        <f>SUM(N340:N351)</f>
        <v>0</v>
      </c>
      <c r="O352" s="24">
        <f>SUM(O340:O351)</f>
        <v>0</v>
      </c>
      <c r="P352" s="200"/>
      <c r="Q352" s="1"/>
      <c r="R352" s="1"/>
      <c r="S352" s="1"/>
      <c r="T352" s="1"/>
      <c r="U352" s="1"/>
      <c r="V352" s="1"/>
      <c r="W352" s="1"/>
      <c r="X352" s="1"/>
      <c r="Y352" s="1"/>
      <c r="Z352" s="1"/>
      <c r="AA352" s="1"/>
      <c r="AB352" s="1"/>
      <c r="AC352" s="1"/>
      <c r="AD352" s="1"/>
      <c r="AE352" s="1"/>
      <c r="AF352" s="1"/>
      <c r="AG352" s="1"/>
      <c r="AH352" s="1"/>
      <c r="AI352" s="1"/>
      <c r="AJ352" s="1"/>
      <c r="AK352" s="1"/>
      <c r="AL352" s="1"/>
      <c r="AM352" s="1"/>
      <c r="AN352" s="1"/>
      <c r="AO352" s="1"/>
      <c r="AP352" s="1"/>
      <c r="AQ352" s="1"/>
      <c r="AR352" s="1"/>
      <c r="AS352" s="1"/>
      <c r="AT352" s="1"/>
      <c r="AU352" s="1"/>
      <c r="AV352" s="1"/>
      <c r="AW352" s="1"/>
      <c r="AX352" s="1"/>
      <c r="AY352" s="1"/>
      <c r="AZ352" s="1"/>
      <c r="BA352" s="1"/>
      <c r="BB352" s="1"/>
      <c r="BC352" s="1"/>
      <c r="BD352" s="1"/>
      <c r="BE352" s="1"/>
      <c r="BF352" s="1"/>
      <c r="BG352" s="1"/>
      <c r="BH352" s="1"/>
      <c r="BI352" s="1"/>
      <c r="BJ352" s="1"/>
      <c r="BK352" s="1"/>
      <c r="BL352" s="1"/>
      <c r="BM352" s="1"/>
      <c r="BN352" s="1"/>
      <c r="BO352" s="1"/>
      <c r="BP352" s="1"/>
      <c r="BQ352" s="1"/>
      <c r="BR352" s="1"/>
      <c r="BS352" s="1"/>
      <c r="BT352" s="1"/>
      <c r="BU352" s="1"/>
      <c r="BV352" s="1"/>
      <c r="BW352" s="1"/>
      <c r="BX352" s="1"/>
      <c r="BY352" s="1"/>
      <c r="BZ352" s="1"/>
      <c r="CA352" s="1"/>
      <c r="CB352" s="1"/>
      <c r="CC352" s="1"/>
      <c r="CD352" s="1"/>
      <c r="CE352" s="1"/>
      <c r="CF352" s="1"/>
      <c r="CG352" s="1"/>
      <c r="CH352" s="1"/>
      <c r="CI352" s="1"/>
      <c r="CJ352" s="1"/>
      <c r="CK352" s="1"/>
      <c r="CL352" s="1"/>
      <c r="CM352" s="1"/>
    </row>
    <row r="353" spans="1:91" x14ac:dyDescent="0.25">
      <c r="A353" s="1"/>
      <c r="B353" s="366" t="str">
        <f>IF('2-FSN Entry and Summary'!B35,"*Continue to next FSN*","*No further FSN available*")</f>
        <v>*No further FSN available*</v>
      </c>
      <c r="C353" s="366"/>
      <c r="D353" s="366"/>
      <c r="E353" s="366"/>
      <c r="F353" s="366"/>
      <c r="G353" s="366"/>
      <c r="H353" s="366"/>
      <c r="I353" s="366"/>
      <c r="J353" s="366"/>
      <c r="K353" s="366"/>
      <c r="L353" s="366"/>
      <c r="M353" s="366"/>
      <c r="N353" s="366"/>
      <c r="O353" s="366"/>
      <c r="P353" s="366"/>
      <c r="Q353" s="1"/>
      <c r="R353" s="1"/>
      <c r="S353" s="1"/>
      <c r="T353" s="1"/>
      <c r="U353" s="1"/>
      <c r="V353" s="1"/>
      <c r="W353" s="1"/>
      <c r="X353" s="1"/>
      <c r="Y353" s="1"/>
      <c r="Z353" s="1"/>
      <c r="AA353" s="1"/>
      <c r="AB353" s="1"/>
      <c r="AC353" s="1"/>
      <c r="AD353" s="1"/>
      <c r="AE353" s="1"/>
      <c r="AF353" s="1"/>
      <c r="AG353" s="1"/>
      <c r="AH353" s="1"/>
      <c r="AI353" s="1"/>
      <c r="AJ353" s="1"/>
      <c r="AK353" s="1"/>
      <c r="AL353" s="1"/>
      <c r="AM353" s="1"/>
      <c r="AN353" s="1"/>
      <c r="AO353" s="1"/>
      <c r="AP353" s="1"/>
      <c r="AQ353" s="1"/>
      <c r="AR353" s="1"/>
      <c r="AS353" s="1"/>
      <c r="AT353" s="1"/>
      <c r="AU353" s="1"/>
      <c r="AV353" s="1"/>
      <c r="AW353" s="1"/>
      <c r="AX353" s="1"/>
      <c r="AY353" s="1"/>
      <c r="AZ353" s="1"/>
      <c r="BA353" s="1"/>
      <c r="BB353" s="1"/>
      <c r="BC353" s="1"/>
      <c r="BD353" s="1"/>
      <c r="BE353" s="1"/>
      <c r="BF353" s="1"/>
      <c r="BG353" s="1"/>
      <c r="BH353" s="1"/>
      <c r="BI353" s="1"/>
      <c r="BJ353" s="1"/>
      <c r="BK353" s="1"/>
      <c r="BL353" s="1"/>
      <c r="BM353" s="1"/>
      <c r="BN353" s="1"/>
      <c r="BO353" s="1"/>
      <c r="BP353" s="1"/>
      <c r="BQ353" s="1"/>
      <c r="BR353" s="1"/>
      <c r="BS353" s="1"/>
      <c r="BT353" s="1"/>
      <c r="BU353" s="1"/>
      <c r="BV353" s="1"/>
      <c r="BW353" s="1"/>
      <c r="BX353" s="1"/>
      <c r="BY353" s="1"/>
      <c r="BZ353" s="1"/>
      <c r="CA353" s="1"/>
      <c r="CB353" s="1"/>
      <c r="CC353" s="1"/>
      <c r="CD353" s="1"/>
      <c r="CE353" s="1"/>
      <c r="CF353" s="1"/>
      <c r="CG353" s="1"/>
      <c r="CH353" s="1"/>
      <c r="CI353" s="1"/>
      <c r="CJ353" s="1"/>
      <c r="CK353" s="1"/>
      <c r="CL353" s="1"/>
      <c r="CM353" s="1"/>
    </row>
    <row r="354" spans="1:91" x14ac:dyDescent="0.25">
      <c r="A354" s="1"/>
      <c r="B354" s="366"/>
      <c r="C354" s="366"/>
      <c r="D354" s="366"/>
      <c r="E354" s="366"/>
      <c r="F354" s="366"/>
      <c r="G354" s="366"/>
      <c r="H354" s="366"/>
      <c r="I354" s="366"/>
      <c r="J354" s="366"/>
      <c r="K354" s="366"/>
      <c r="L354" s="366"/>
      <c r="M354" s="366"/>
      <c r="N354" s="366"/>
      <c r="O354" s="366"/>
      <c r="P354" s="366"/>
      <c r="Q354" s="1"/>
      <c r="R354" s="1"/>
      <c r="S354" s="1"/>
      <c r="T354" s="1"/>
      <c r="U354" s="1"/>
      <c r="V354" s="1"/>
      <c r="W354" s="1"/>
      <c r="X354" s="1"/>
      <c r="Y354" s="1"/>
      <c r="Z354" s="1"/>
      <c r="AA354" s="1"/>
      <c r="AB354" s="1"/>
      <c r="AC354" s="1"/>
      <c r="AD354" s="1"/>
      <c r="AE354" s="1"/>
      <c r="AF354" s="1"/>
      <c r="AG354" s="1"/>
      <c r="AH354" s="1"/>
      <c r="AI354" s="1"/>
      <c r="AJ354" s="1"/>
      <c r="AK354" s="1"/>
      <c r="AL354" s="1"/>
      <c r="AM354" s="1"/>
      <c r="AN354" s="1"/>
      <c r="AO354" s="1"/>
      <c r="AP354" s="1"/>
      <c r="AQ354" s="1"/>
      <c r="AR354" s="1"/>
      <c r="AS354" s="1"/>
      <c r="AT354" s="1"/>
      <c r="AU354" s="1"/>
      <c r="AV354" s="1"/>
      <c r="AW354" s="1"/>
      <c r="AX354" s="1"/>
      <c r="AY354" s="1"/>
      <c r="AZ354" s="1"/>
      <c r="BA354" s="1"/>
      <c r="BB354" s="1"/>
      <c r="BC354" s="1"/>
      <c r="BD354" s="1"/>
      <c r="BE354" s="1"/>
      <c r="BF354" s="1"/>
      <c r="BG354" s="1"/>
      <c r="BH354" s="1"/>
      <c r="BI354" s="1"/>
      <c r="BJ354" s="1"/>
      <c r="BK354" s="1"/>
      <c r="BL354" s="1"/>
      <c r="BM354" s="1"/>
      <c r="BN354" s="1"/>
      <c r="BO354" s="1"/>
      <c r="BP354" s="1"/>
      <c r="BQ354" s="1"/>
      <c r="BR354" s="1"/>
      <c r="BS354" s="1"/>
      <c r="BT354" s="1"/>
      <c r="BU354" s="1"/>
      <c r="BV354" s="1"/>
      <c r="BW354" s="1"/>
      <c r="BX354" s="1"/>
      <c r="BY354" s="1"/>
      <c r="BZ354" s="1"/>
      <c r="CA354" s="1"/>
      <c r="CB354" s="1"/>
      <c r="CC354" s="1"/>
      <c r="CD354" s="1"/>
      <c r="CE354" s="1"/>
      <c r="CF354" s="1"/>
      <c r="CG354" s="1"/>
      <c r="CH354" s="1"/>
      <c r="CI354" s="1"/>
      <c r="CJ354" s="1"/>
      <c r="CK354" s="1"/>
      <c r="CL354" s="1"/>
      <c r="CM354" s="1"/>
    </row>
    <row r="355" spans="1:91" x14ac:dyDescent="0.25">
      <c r="A355" s="1"/>
      <c r="B355" s="200"/>
      <c r="C355" s="13" t="s">
        <v>1</v>
      </c>
      <c r="D355" s="14"/>
      <c r="E355" s="33">
        <f>+'2-FSN Entry and Summary'!B35</f>
        <v>0</v>
      </c>
      <c r="F355" s="14"/>
      <c r="G355" s="14" t="s">
        <v>15</v>
      </c>
      <c r="H355" s="31">
        <f>+'2-FSN Entry and Summary'!D35</f>
        <v>0</v>
      </c>
      <c r="I355" s="17" t="s">
        <v>3</v>
      </c>
      <c r="J355" s="200"/>
      <c r="K355" s="367" t="s">
        <v>17</v>
      </c>
      <c r="L355" s="368"/>
      <c r="M355" s="368"/>
      <c r="N355" s="368"/>
      <c r="O355" s="369"/>
      <c r="P355" s="200"/>
      <c r="Q355" s="1"/>
      <c r="R355" s="1"/>
      <c r="S355" s="1"/>
      <c r="T355" s="1"/>
      <c r="U355" s="1"/>
      <c r="V355" s="1"/>
      <c r="W355" s="1"/>
      <c r="X355" s="1"/>
      <c r="Y355" s="1"/>
      <c r="Z355" s="1"/>
      <c r="AA355" s="1"/>
      <c r="AB355" s="1"/>
      <c r="AC355" s="1"/>
      <c r="AD355" s="1"/>
      <c r="AE355" s="1"/>
      <c r="AF355" s="1"/>
      <c r="AG355" s="1"/>
      <c r="AH355" s="1"/>
      <c r="AI355" s="1"/>
      <c r="AJ355" s="1"/>
      <c r="AK355" s="1"/>
      <c r="AL355" s="1"/>
      <c r="AM355" s="1"/>
      <c r="AN355" s="1"/>
      <c r="AO355" s="1"/>
      <c r="AP355" s="1"/>
      <c r="AQ355" s="1"/>
      <c r="AR355" s="1"/>
      <c r="AS355" s="1"/>
      <c r="AT355" s="1"/>
      <c r="AU355" s="1"/>
      <c r="AV355" s="1"/>
      <c r="AW355" s="1"/>
      <c r="AX355" s="1"/>
      <c r="AY355" s="1"/>
      <c r="AZ355" s="1"/>
      <c r="BA355" s="1"/>
      <c r="BB355" s="1"/>
      <c r="BC355" s="1"/>
      <c r="BD355" s="1"/>
      <c r="BE355" s="1"/>
      <c r="BF355" s="1"/>
      <c r="BG355" s="1"/>
      <c r="BH355" s="1"/>
      <c r="BI355" s="1"/>
      <c r="BJ355" s="1"/>
      <c r="BK355" s="1"/>
      <c r="BL355" s="1"/>
      <c r="BM355" s="1"/>
      <c r="BN355" s="1"/>
      <c r="BO355" s="1"/>
      <c r="BP355" s="1"/>
      <c r="BQ355" s="1"/>
      <c r="BR355" s="1"/>
      <c r="BS355" s="1"/>
      <c r="BT355" s="1"/>
      <c r="BU355" s="1"/>
      <c r="BV355" s="1"/>
      <c r="BW355" s="1"/>
      <c r="BX355" s="1"/>
      <c r="BY355" s="1"/>
      <c r="BZ355" s="1"/>
      <c r="CA355" s="1"/>
      <c r="CB355" s="1"/>
      <c r="CC355" s="1"/>
      <c r="CD355" s="1"/>
      <c r="CE355" s="1"/>
      <c r="CF355" s="1"/>
      <c r="CG355" s="1"/>
      <c r="CH355" s="1"/>
      <c r="CI355" s="1"/>
      <c r="CJ355" s="1"/>
      <c r="CK355" s="1"/>
      <c r="CL355" s="1"/>
      <c r="CM355" s="1"/>
    </row>
    <row r="356" spans="1:91" x14ac:dyDescent="0.25">
      <c r="A356" s="1"/>
      <c r="B356" s="200"/>
      <c r="C356" s="15" t="s">
        <v>2</v>
      </c>
      <c r="D356" s="16"/>
      <c r="E356" s="31">
        <f>+'2-FSN Entry and Summary'!C35</f>
        <v>0</v>
      </c>
      <c r="F356" s="16" t="s">
        <v>3</v>
      </c>
      <c r="G356" s="16"/>
      <c r="H356" s="16"/>
      <c r="I356" s="18"/>
      <c r="J356" s="200"/>
      <c r="K356" s="22" t="s">
        <v>22</v>
      </c>
      <c r="L356" s="22">
        <f>+E355</f>
        <v>0</v>
      </c>
      <c r="M356" s="367" t="s">
        <v>20</v>
      </c>
      <c r="N356" s="368"/>
      <c r="O356" s="369"/>
      <c r="P356" s="200"/>
      <c r="Q356" s="1"/>
      <c r="R356" s="1"/>
      <c r="S356" s="1"/>
      <c r="T356" s="1"/>
      <c r="U356" s="1"/>
      <c r="V356" s="1"/>
      <c r="W356" s="1"/>
      <c r="X356" s="1"/>
      <c r="Y356" s="1"/>
      <c r="Z356" s="1"/>
      <c r="AA356" s="1"/>
      <c r="AB356" s="1"/>
      <c r="AC356" s="1"/>
      <c r="AD356" s="1"/>
      <c r="AE356" s="1"/>
      <c r="AF356" s="1"/>
      <c r="AG356" s="1"/>
      <c r="AH356" s="1"/>
      <c r="AI356" s="1"/>
      <c r="AJ356" s="1"/>
      <c r="AK356" s="1"/>
      <c r="AL356" s="1"/>
      <c r="AM356" s="1"/>
      <c r="AN356" s="1"/>
      <c r="AO356" s="1"/>
      <c r="AP356" s="1"/>
      <c r="AQ356" s="1"/>
      <c r="AR356" s="1"/>
      <c r="AS356" s="1"/>
      <c r="AT356" s="1"/>
      <c r="AU356" s="1"/>
      <c r="AV356" s="1"/>
      <c r="AW356" s="1"/>
      <c r="AX356" s="1"/>
      <c r="AY356" s="1"/>
      <c r="AZ356" s="1"/>
      <c r="BA356" s="1"/>
      <c r="BB356" s="1"/>
      <c r="BC356" s="1"/>
      <c r="BD356" s="1"/>
      <c r="BE356" s="1"/>
      <c r="BF356" s="1"/>
      <c r="BG356" s="1"/>
      <c r="BH356" s="1"/>
      <c r="BI356" s="1"/>
      <c r="BJ356" s="1"/>
      <c r="BK356" s="1"/>
      <c r="BL356" s="1"/>
      <c r="BM356" s="1"/>
      <c r="BN356" s="1"/>
      <c r="BO356" s="1"/>
      <c r="BP356" s="1"/>
      <c r="BQ356" s="1"/>
      <c r="BR356" s="1"/>
      <c r="BS356" s="1"/>
      <c r="BT356" s="1"/>
      <c r="BU356" s="1"/>
      <c r="BV356" s="1"/>
      <c r="BW356" s="1"/>
      <c r="BX356" s="1"/>
      <c r="BY356" s="1"/>
      <c r="BZ356" s="1"/>
      <c r="CA356" s="1"/>
      <c r="CB356" s="1"/>
      <c r="CC356" s="1"/>
      <c r="CD356" s="1"/>
      <c r="CE356" s="1"/>
      <c r="CF356" s="1"/>
      <c r="CG356" s="1"/>
      <c r="CH356" s="1"/>
      <c r="CI356" s="1"/>
      <c r="CJ356" s="1"/>
      <c r="CK356" s="1"/>
      <c r="CL356" s="1"/>
      <c r="CM356" s="1"/>
    </row>
    <row r="357" spans="1:91" x14ac:dyDescent="0.25">
      <c r="A357" s="1"/>
      <c r="B357" s="200"/>
      <c r="C357" s="367" t="s">
        <v>4</v>
      </c>
      <c r="D357" s="368"/>
      <c r="E357" s="368"/>
      <c r="F357" s="368"/>
      <c r="G357" s="368"/>
      <c r="H357" s="368"/>
      <c r="I357" s="369"/>
      <c r="J357" s="200"/>
      <c r="K357" s="370" t="s">
        <v>18</v>
      </c>
      <c r="L357" s="371"/>
      <c r="M357" s="26" t="s">
        <v>28</v>
      </c>
      <c r="N357" s="26" t="s">
        <v>29</v>
      </c>
      <c r="O357" s="26">
        <v>2</v>
      </c>
      <c r="P357" s="200"/>
      <c r="Q357" s="1"/>
      <c r="R357" s="1"/>
      <c r="S357" s="1"/>
      <c r="T357" s="1"/>
      <c r="U357" s="1"/>
      <c r="V357" s="1"/>
      <c r="W357" s="1"/>
      <c r="X357" s="1"/>
      <c r="Y357" s="1"/>
      <c r="Z357" s="1"/>
      <c r="AA357" s="1"/>
      <c r="AB357" s="1"/>
      <c r="AC357" s="1"/>
      <c r="AD357" s="1"/>
      <c r="AE357" s="1"/>
      <c r="AF357" s="1"/>
      <c r="AG357" s="1"/>
      <c r="AH357" s="1"/>
      <c r="AI357" s="1"/>
      <c r="AJ357" s="1"/>
      <c r="AK357" s="1"/>
      <c r="AL357" s="1"/>
      <c r="AM357" s="1"/>
      <c r="AN357" s="1"/>
      <c r="AO357" s="1"/>
      <c r="AP357" s="1"/>
      <c r="AQ357" s="1"/>
      <c r="AR357" s="1"/>
      <c r="AS357" s="1"/>
      <c r="AT357" s="1"/>
      <c r="AU357" s="1"/>
      <c r="AV357" s="1"/>
      <c r="AW357" s="1"/>
      <c r="AX357" s="1"/>
      <c r="AY357" s="1"/>
      <c r="AZ357" s="1"/>
      <c r="BA357" s="1"/>
      <c r="BB357" s="1"/>
      <c r="BC357" s="1"/>
      <c r="BD357" s="1"/>
      <c r="BE357" s="1"/>
      <c r="BF357" s="1"/>
      <c r="BG357" s="1"/>
      <c r="BH357" s="1"/>
      <c r="BI357" s="1"/>
      <c r="BJ357" s="1"/>
      <c r="BK357" s="1"/>
      <c r="BL357" s="1"/>
      <c r="BM357" s="1"/>
      <c r="BN357" s="1"/>
      <c r="BO357" s="1"/>
      <c r="BP357" s="1"/>
      <c r="BQ357" s="1"/>
      <c r="BR357" s="1"/>
      <c r="BS357" s="1"/>
      <c r="BT357" s="1"/>
      <c r="BU357" s="1"/>
      <c r="BV357" s="1"/>
      <c r="BW357" s="1"/>
      <c r="BX357" s="1"/>
      <c r="BY357" s="1"/>
      <c r="BZ357" s="1"/>
      <c r="CA357" s="1"/>
      <c r="CB357" s="1"/>
      <c r="CC357" s="1"/>
      <c r="CD357" s="1"/>
      <c r="CE357" s="1"/>
      <c r="CF357" s="1"/>
      <c r="CG357" s="1"/>
      <c r="CH357" s="1"/>
      <c r="CI357" s="1"/>
      <c r="CJ357" s="1"/>
      <c r="CK357" s="1"/>
      <c r="CL357" s="1"/>
      <c r="CM357" s="1"/>
    </row>
    <row r="358" spans="1:91" x14ac:dyDescent="0.25">
      <c r="A358" s="1"/>
      <c r="B358" s="200"/>
      <c r="C358" s="19" t="s">
        <v>6</v>
      </c>
      <c r="D358" s="19"/>
      <c r="E358" s="19">
        <v>2009</v>
      </c>
      <c r="F358" s="19">
        <v>2010</v>
      </c>
      <c r="G358" s="19">
        <v>2011</v>
      </c>
      <c r="H358" s="19">
        <v>2012</v>
      </c>
      <c r="I358" s="20" t="s">
        <v>5</v>
      </c>
      <c r="J358" s="200"/>
      <c r="K358" s="220" t="s">
        <v>19</v>
      </c>
      <c r="L358" s="220"/>
      <c r="M358" s="23">
        <f>+E356*0.8</f>
        <v>0</v>
      </c>
      <c r="N358" s="23">
        <f>MIN(I369,E356)</f>
        <v>0</v>
      </c>
      <c r="O358" s="23">
        <f>+I369/I370*E356</f>
        <v>0</v>
      </c>
      <c r="P358" s="200"/>
      <c r="Q358" s="1"/>
      <c r="R358" s="1"/>
      <c r="S358" s="1"/>
      <c r="T358" s="1"/>
      <c r="U358" s="1"/>
      <c r="V358" s="1"/>
      <c r="W358" s="1"/>
      <c r="X358" s="1"/>
      <c r="Y358" s="1"/>
      <c r="Z358" s="1"/>
      <c r="AA358" s="1"/>
      <c r="AB358" s="1"/>
      <c r="AC358" s="1"/>
      <c r="AD358" s="1"/>
      <c r="AE358" s="1"/>
      <c r="AF358" s="1"/>
      <c r="AG358" s="1"/>
      <c r="AH358" s="1"/>
      <c r="AI358" s="1"/>
      <c r="AJ358" s="1"/>
      <c r="AK358" s="1"/>
      <c r="AL358" s="1"/>
      <c r="AM358" s="1"/>
      <c r="AN358" s="1"/>
      <c r="AO358" s="1"/>
      <c r="AP358" s="1"/>
      <c r="AQ358" s="1"/>
      <c r="AR358" s="1"/>
      <c r="AS358" s="1"/>
      <c r="AT358" s="1"/>
      <c r="AU358" s="1"/>
      <c r="AV358" s="1"/>
      <c r="AW358" s="1"/>
      <c r="AX358" s="1"/>
      <c r="AY358" s="1"/>
      <c r="AZ358" s="1"/>
      <c r="BA358" s="1"/>
      <c r="BB358" s="1"/>
      <c r="BC358" s="1"/>
      <c r="BD358" s="1"/>
      <c r="BE358" s="1"/>
      <c r="BF358" s="1"/>
      <c r="BG358" s="1"/>
      <c r="BH358" s="1"/>
      <c r="BI358" s="1"/>
      <c r="BJ358" s="1"/>
      <c r="BK358" s="1"/>
      <c r="BL358" s="1"/>
      <c r="BM358" s="1"/>
      <c r="BN358" s="1"/>
      <c r="BO358" s="1"/>
      <c r="BP358" s="1"/>
      <c r="BQ358" s="1"/>
      <c r="BR358" s="1"/>
      <c r="BS358" s="1"/>
      <c r="BT358" s="1"/>
      <c r="BU358" s="1"/>
      <c r="BV358" s="1"/>
      <c r="BW358" s="1"/>
      <c r="BX358" s="1"/>
      <c r="BY358" s="1"/>
      <c r="BZ358" s="1"/>
      <c r="CA358" s="1"/>
      <c r="CB358" s="1"/>
      <c r="CC358" s="1"/>
      <c r="CD358" s="1"/>
      <c r="CE358" s="1"/>
      <c r="CF358" s="1"/>
      <c r="CG358" s="1"/>
      <c r="CH358" s="1"/>
      <c r="CI358" s="1"/>
      <c r="CJ358" s="1"/>
      <c r="CK358" s="1"/>
      <c r="CL358" s="1"/>
      <c r="CM358" s="1"/>
    </row>
    <row r="359" spans="1:91" x14ac:dyDescent="0.25">
      <c r="A359" s="1"/>
      <c r="B359" s="200"/>
      <c r="C359" s="372" t="s">
        <v>9</v>
      </c>
      <c r="D359" s="372"/>
      <c r="E359" s="2">
        <v>0</v>
      </c>
      <c r="F359" s="2">
        <v>0</v>
      </c>
      <c r="G359" s="2">
        <v>0</v>
      </c>
      <c r="H359" s="2">
        <v>0</v>
      </c>
      <c r="I359" s="23">
        <f>AVERAGE(E359:H359)</f>
        <v>0</v>
      </c>
      <c r="J359" s="200"/>
      <c r="K359" s="362" t="s">
        <v>9</v>
      </c>
      <c r="L359" s="363"/>
      <c r="M359" s="23"/>
      <c r="N359" s="23"/>
      <c r="O359" s="23">
        <f>+I359/$I$370*$E$356</f>
        <v>0</v>
      </c>
      <c r="P359" s="200"/>
      <c r="Q359" s="1"/>
      <c r="R359" s="1"/>
      <c r="S359" s="1"/>
      <c r="T359" s="1"/>
      <c r="U359" s="1"/>
      <c r="V359" s="1"/>
      <c r="W359" s="1"/>
      <c r="X359" s="1"/>
      <c r="Y359" s="1"/>
      <c r="Z359" s="1"/>
      <c r="AA359" s="1"/>
      <c r="AB359" s="1"/>
      <c r="AC359" s="1"/>
      <c r="AD359" s="1"/>
      <c r="AE359" s="1"/>
      <c r="AF359" s="1"/>
      <c r="AG359" s="1"/>
      <c r="AH359" s="1"/>
      <c r="AI359" s="1"/>
      <c r="AJ359" s="1"/>
      <c r="AK359" s="1"/>
      <c r="AL359" s="1"/>
      <c r="AM359" s="1"/>
      <c r="AN359" s="1"/>
      <c r="AO359" s="1"/>
      <c r="AP359" s="1"/>
      <c r="AQ359" s="1"/>
      <c r="AR359" s="1"/>
      <c r="AS359" s="1"/>
      <c r="AT359" s="1"/>
      <c r="AU359" s="1"/>
      <c r="AV359" s="1"/>
      <c r="AW359" s="1"/>
      <c r="AX359" s="1"/>
      <c r="AY359" s="1"/>
      <c r="AZ359" s="1"/>
      <c r="BA359" s="1"/>
      <c r="BB359" s="1"/>
      <c r="BC359" s="1"/>
      <c r="BD359" s="1"/>
      <c r="BE359" s="1"/>
      <c r="BF359" s="1"/>
      <c r="BG359" s="1"/>
      <c r="BH359" s="1"/>
      <c r="BI359" s="1"/>
      <c r="BJ359" s="1"/>
      <c r="BK359" s="1"/>
      <c r="BL359" s="1"/>
      <c r="BM359" s="1"/>
      <c r="BN359" s="1"/>
      <c r="BO359" s="1"/>
      <c r="BP359" s="1"/>
      <c r="BQ359" s="1"/>
      <c r="BR359" s="1"/>
      <c r="BS359" s="1"/>
      <c r="BT359" s="1"/>
      <c r="BU359" s="1"/>
      <c r="BV359" s="1"/>
      <c r="BW359" s="1"/>
      <c r="BX359" s="1"/>
      <c r="BY359" s="1"/>
      <c r="BZ359" s="1"/>
      <c r="CA359" s="1"/>
      <c r="CB359" s="1"/>
      <c r="CC359" s="1"/>
      <c r="CD359" s="1"/>
      <c r="CE359" s="1"/>
      <c r="CF359" s="1"/>
      <c r="CG359" s="1"/>
      <c r="CH359" s="1"/>
      <c r="CI359" s="1"/>
      <c r="CJ359" s="1"/>
      <c r="CK359" s="1"/>
      <c r="CL359" s="1"/>
      <c r="CM359" s="1"/>
    </row>
    <row r="360" spans="1:91" x14ac:dyDescent="0.25">
      <c r="A360" s="1"/>
      <c r="B360" s="200"/>
      <c r="C360" s="362" t="s">
        <v>8</v>
      </c>
      <c r="D360" s="363"/>
      <c r="E360" s="2">
        <v>0</v>
      </c>
      <c r="F360" s="2">
        <v>0</v>
      </c>
      <c r="G360" s="2">
        <v>0</v>
      </c>
      <c r="H360" s="2">
        <v>0</v>
      </c>
      <c r="I360" s="23">
        <f t="shared" ref="I360:I368" si="38">AVERAGE(E360:H360)</f>
        <v>0</v>
      </c>
      <c r="J360" s="200"/>
      <c r="K360" s="216" t="s">
        <v>8</v>
      </c>
      <c r="L360" s="217"/>
      <c r="M360" s="23"/>
      <c r="N360" s="23"/>
      <c r="O360" s="23">
        <f t="shared" ref="O360:O368" si="39">+I360/$I$370*$E$356</f>
        <v>0</v>
      </c>
      <c r="P360" s="200"/>
      <c r="Q360" s="1"/>
      <c r="R360" s="1"/>
      <c r="S360" s="1"/>
      <c r="T360" s="1"/>
      <c r="U360" s="1"/>
      <c r="V360" s="1"/>
      <c r="W360" s="1"/>
      <c r="X360" s="1"/>
      <c r="Y360" s="1"/>
      <c r="Z360" s="1"/>
      <c r="AA360" s="1"/>
      <c r="AB360" s="1"/>
      <c r="AC360" s="1"/>
      <c r="AD360" s="1"/>
      <c r="AE360" s="1"/>
      <c r="AF360" s="1"/>
      <c r="AG360" s="1"/>
      <c r="AH360" s="1"/>
      <c r="AI360" s="1"/>
      <c r="AJ360" s="1"/>
      <c r="AK360" s="1"/>
      <c r="AL360" s="1"/>
      <c r="AM360" s="1"/>
      <c r="AN360" s="1"/>
      <c r="AO360" s="1"/>
      <c r="AP360" s="1"/>
      <c r="AQ360" s="1"/>
      <c r="AR360" s="1"/>
      <c r="AS360" s="1"/>
      <c r="AT360" s="1"/>
      <c r="AU360" s="1"/>
      <c r="AV360" s="1"/>
      <c r="AW360" s="1"/>
      <c r="AX360" s="1"/>
      <c r="AY360" s="1"/>
      <c r="AZ360" s="1"/>
      <c r="BA360" s="1"/>
      <c r="BB360" s="1"/>
      <c r="BC360" s="1"/>
      <c r="BD360" s="1"/>
      <c r="BE360" s="1"/>
      <c r="BF360" s="1"/>
      <c r="BG360" s="1"/>
      <c r="BH360" s="1"/>
      <c r="BI360" s="1"/>
      <c r="BJ360" s="1"/>
      <c r="BK360" s="1"/>
      <c r="BL360" s="1"/>
      <c r="BM360" s="1"/>
      <c r="BN360" s="1"/>
      <c r="BO360" s="1"/>
      <c r="BP360" s="1"/>
      <c r="BQ360" s="1"/>
      <c r="BR360" s="1"/>
      <c r="BS360" s="1"/>
      <c r="BT360" s="1"/>
      <c r="BU360" s="1"/>
      <c r="BV360" s="1"/>
      <c r="BW360" s="1"/>
      <c r="BX360" s="1"/>
      <c r="BY360" s="1"/>
      <c r="BZ360" s="1"/>
      <c r="CA360" s="1"/>
      <c r="CB360" s="1"/>
      <c r="CC360" s="1"/>
      <c r="CD360" s="1"/>
      <c r="CE360" s="1"/>
      <c r="CF360" s="1"/>
      <c r="CG360" s="1"/>
      <c r="CH360" s="1"/>
      <c r="CI360" s="1"/>
      <c r="CJ360" s="1"/>
      <c r="CK360" s="1"/>
      <c r="CL360" s="1"/>
      <c r="CM360" s="1"/>
    </row>
    <row r="361" spans="1:91" x14ac:dyDescent="0.25">
      <c r="A361" s="1"/>
      <c r="B361" s="200"/>
      <c r="C361" s="220" t="s">
        <v>14</v>
      </c>
      <c r="D361" s="220"/>
      <c r="E361" s="2">
        <v>0</v>
      </c>
      <c r="F361" s="2">
        <v>0</v>
      </c>
      <c r="G361" s="2">
        <v>0</v>
      </c>
      <c r="H361" s="2">
        <v>0</v>
      </c>
      <c r="I361" s="23">
        <f t="shared" si="38"/>
        <v>0</v>
      </c>
      <c r="J361" s="200"/>
      <c r="K361" s="220" t="s">
        <v>14</v>
      </c>
      <c r="L361" s="220"/>
      <c r="M361" s="23"/>
      <c r="N361" s="23"/>
      <c r="O361" s="23">
        <f t="shared" si="39"/>
        <v>0</v>
      </c>
      <c r="P361" s="200"/>
      <c r="Q361" s="1"/>
      <c r="R361" s="1"/>
      <c r="S361" s="1"/>
      <c r="T361" s="1"/>
      <c r="U361" s="1"/>
      <c r="V361" s="1"/>
      <c r="W361" s="1"/>
      <c r="X361" s="1"/>
      <c r="Y361" s="1"/>
      <c r="Z361" s="1"/>
      <c r="AA361" s="1"/>
      <c r="AB361" s="1"/>
      <c r="AC361" s="1"/>
      <c r="AD361" s="1"/>
      <c r="AE361" s="1"/>
      <c r="AF361" s="1"/>
      <c r="AG361" s="1"/>
      <c r="AH361" s="1"/>
      <c r="AI361" s="1"/>
      <c r="AJ361" s="1"/>
      <c r="AK361" s="1"/>
      <c r="AL361" s="1"/>
      <c r="AM361" s="1"/>
      <c r="AN361" s="1"/>
      <c r="AO361" s="1"/>
      <c r="AP361" s="1"/>
      <c r="AQ361" s="1"/>
      <c r="AR361" s="1"/>
      <c r="AS361" s="1"/>
      <c r="AT361" s="1"/>
      <c r="AU361" s="1"/>
      <c r="AV361" s="1"/>
      <c r="AW361" s="1"/>
      <c r="AX361" s="1"/>
      <c r="AY361" s="1"/>
      <c r="AZ361" s="1"/>
      <c r="BA361" s="1"/>
      <c r="BB361" s="1"/>
      <c r="BC361" s="1"/>
      <c r="BD361" s="1"/>
      <c r="BE361" s="1"/>
      <c r="BF361" s="1"/>
      <c r="BG361" s="1"/>
      <c r="BH361" s="1"/>
      <c r="BI361" s="1"/>
      <c r="BJ361" s="1"/>
      <c r="BK361" s="1"/>
      <c r="BL361" s="1"/>
      <c r="BM361" s="1"/>
      <c r="BN361" s="1"/>
      <c r="BO361" s="1"/>
      <c r="BP361" s="1"/>
      <c r="BQ361" s="1"/>
      <c r="BR361" s="1"/>
      <c r="BS361" s="1"/>
      <c r="BT361" s="1"/>
      <c r="BU361" s="1"/>
      <c r="BV361" s="1"/>
      <c r="BW361" s="1"/>
      <c r="BX361" s="1"/>
      <c r="BY361" s="1"/>
      <c r="BZ361" s="1"/>
      <c r="CA361" s="1"/>
      <c r="CB361" s="1"/>
      <c r="CC361" s="1"/>
      <c r="CD361" s="1"/>
      <c r="CE361" s="1"/>
      <c r="CF361" s="1"/>
      <c r="CG361" s="1"/>
      <c r="CH361" s="1"/>
      <c r="CI361" s="1"/>
      <c r="CJ361" s="1"/>
      <c r="CK361" s="1"/>
      <c r="CL361" s="1"/>
      <c r="CM361" s="1"/>
    </row>
    <row r="362" spans="1:91" x14ac:dyDescent="0.25">
      <c r="A362" s="1"/>
      <c r="B362" s="200"/>
      <c r="C362" s="362" t="s">
        <v>10</v>
      </c>
      <c r="D362" s="363"/>
      <c r="E362" s="2">
        <v>0</v>
      </c>
      <c r="F362" s="2">
        <v>0</v>
      </c>
      <c r="G362" s="2">
        <v>0</v>
      </c>
      <c r="H362" s="2">
        <v>0</v>
      </c>
      <c r="I362" s="23">
        <f t="shared" si="38"/>
        <v>0</v>
      </c>
      <c r="J362" s="200"/>
      <c r="K362" s="216" t="s">
        <v>10</v>
      </c>
      <c r="L362" s="217"/>
      <c r="M362" s="23"/>
      <c r="N362" s="23"/>
      <c r="O362" s="23">
        <f t="shared" si="39"/>
        <v>0</v>
      </c>
      <c r="P362" s="200"/>
      <c r="Q362" s="1"/>
      <c r="R362" s="1"/>
      <c r="S362" s="1"/>
      <c r="T362" s="1"/>
      <c r="U362" s="1"/>
      <c r="V362" s="1"/>
      <c r="W362" s="1"/>
      <c r="X362" s="1"/>
      <c r="Y362" s="1"/>
      <c r="Z362" s="1"/>
      <c r="AA362" s="1"/>
      <c r="AB362" s="1"/>
      <c r="AC362" s="1"/>
      <c r="AD362" s="1"/>
      <c r="AE362" s="1"/>
      <c r="AF362" s="1"/>
      <c r="AG362" s="1"/>
      <c r="AH362" s="1"/>
      <c r="AI362" s="1"/>
      <c r="AJ362" s="1"/>
      <c r="AK362" s="1"/>
      <c r="AL362" s="1"/>
      <c r="AM362" s="1"/>
      <c r="AN362" s="1"/>
      <c r="AO362" s="1"/>
      <c r="AP362" s="1"/>
      <c r="AQ362" s="1"/>
      <c r="AR362" s="1"/>
      <c r="AS362" s="1"/>
      <c r="AT362" s="1"/>
      <c r="AU362" s="1"/>
      <c r="AV362" s="1"/>
      <c r="AW362" s="1"/>
      <c r="AX362" s="1"/>
      <c r="AY362" s="1"/>
      <c r="AZ362" s="1"/>
      <c r="BA362" s="1"/>
      <c r="BB362" s="1"/>
      <c r="BC362" s="1"/>
      <c r="BD362" s="1"/>
      <c r="BE362" s="1"/>
      <c r="BF362" s="1"/>
      <c r="BG362" s="1"/>
      <c r="BH362" s="1"/>
      <c r="BI362" s="1"/>
      <c r="BJ362" s="1"/>
      <c r="BK362" s="1"/>
      <c r="BL362" s="1"/>
      <c r="BM362" s="1"/>
      <c r="BN362" s="1"/>
      <c r="BO362" s="1"/>
      <c r="BP362" s="1"/>
      <c r="BQ362" s="1"/>
      <c r="BR362" s="1"/>
      <c r="BS362" s="1"/>
      <c r="BT362" s="1"/>
      <c r="BU362" s="1"/>
      <c r="BV362" s="1"/>
      <c r="BW362" s="1"/>
      <c r="BX362" s="1"/>
      <c r="BY362" s="1"/>
      <c r="BZ362" s="1"/>
      <c r="CA362" s="1"/>
      <c r="CB362" s="1"/>
      <c r="CC362" s="1"/>
      <c r="CD362" s="1"/>
      <c r="CE362" s="1"/>
      <c r="CF362" s="1"/>
      <c r="CG362" s="1"/>
      <c r="CH362" s="1"/>
      <c r="CI362" s="1"/>
      <c r="CJ362" s="1"/>
      <c r="CK362" s="1"/>
      <c r="CL362" s="1"/>
      <c r="CM362" s="1"/>
    </row>
    <row r="363" spans="1:91" x14ac:dyDescent="0.25">
      <c r="A363" s="1"/>
      <c r="B363" s="200"/>
      <c r="C363" s="362" t="s">
        <v>11</v>
      </c>
      <c r="D363" s="363"/>
      <c r="E363" s="2">
        <v>0</v>
      </c>
      <c r="F363" s="2">
        <v>0</v>
      </c>
      <c r="G363" s="2">
        <v>0</v>
      </c>
      <c r="H363" s="2">
        <v>0</v>
      </c>
      <c r="I363" s="23">
        <f t="shared" si="38"/>
        <v>0</v>
      </c>
      <c r="J363" s="200"/>
      <c r="K363" s="216" t="s">
        <v>11</v>
      </c>
      <c r="L363" s="217"/>
      <c r="M363" s="23"/>
      <c r="N363" s="23"/>
      <c r="O363" s="23">
        <f t="shared" si="39"/>
        <v>0</v>
      </c>
      <c r="P363" s="200"/>
      <c r="Q363" s="1"/>
      <c r="R363" s="1"/>
      <c r="S363" s="1"/>
      <c r="T363" s="1"/>
      <c r="U363" s="1"/>
      <c r="V363" s="1"/>
      <c r="W363" s="1"/>
      <c r="X363" s="1"/>
      <c r="Y363" s="1"/>
      <c r="Z363" s="1"/>
      <c r="AA363" s="1"/>
      <c r="AB363" s="1"/>
      <c r="AC363" s="1"/>
      <c r="AD363" s="1"/>
      <c r="AE363" s="1"/>
      <c r="AF363" s="1"/>
      <c r="AG363" s="1"/>
      <c r="AH363" s="1"/>
      <c r="AI363" s="1"/>
      <c r="AJ363" s="1"/>
      <c r="AK363" s="1"/>
      <c r="AL363" s="1"/>
      <c r="AM363" s="1"/>
      <c r="AN363" s="1"/>
      <c r="AO363" s="1"/>
      <c r="AP363" s="1"/>
      <c r="AQ363" s="1"/>
      <c r="AR363" s="1"/>
      <c r="AS363" s="1"/>
      <c r="AT363" s="1"/>
      <c r="AU363" s="1"/>
      <c r="AV363" s="1"/>
      <c r="AW363" s="1"/>
      <c r="AX363" s="1"/>
      <c r="AY363" s="1"/>
      <c r="AZ363" s="1"/>
      <c r="BA363" s="1"/>
      <c r="BB363" s="1"/>
      <c r="BC363" s="1"/>
      <c r="BD363" s="1"/>
      <c r="BE363" s="1"/>
      <c r="BF363" s="1"/>
      <c r="BG363" s="1"/>
      <c r="BH363" s="1"/>
      <c r="BI363" s="1"/>
      <c r="BJ363" s="1"/>
      <c r="BK363" s="1"/>
      <c r="BL363" s="1"/>
      <c r="BM363" s="1"/>
      <c r="BN363" s="1"/>
      <c r="BO363" s="1"/>
      <c r="BP363" s="1"/>
      <c r="BQ363" s="1"/>
      <c r="BR363" s="1"/>
      <c r="BS363" s="1"/>
      <c r="BT363" s="1"/>
      <c r="BU363" s="1"/>
      <c r="BV363" s="1"/>
      <c r="BW363" s="1"/>
      <c r="BX363" s="1"/>
      <c r="BY363" s="1"/>
      <c r="BZ363" s="1"/>
      <c r="CA363" s="1"/>
      <c r="CB363" s="1"/>
      <c r="CC363" s="1"/>
      <c r="CD363" s="1"/>
      <c r="CE363" s="1"/>
      <c r="CF363" s="1"/>
      <c r="CG363" s="1"/>
      <c r="CH363" s="1"/>
      <c r="CI363" s="1"/>
      <c r="CJ363" s="1"/>
      <c r="CK363" s="1"/>
      <c r="CL363" s="1"/>
      <c r="CM363" s="1"/>
    </row>
    <row r="364" spans="1:91" x14ac:dyDescent="0.25">
      <c r="A364" s="1"/>
      <c r="B364" s="200"/>
      <c r="C364" s="362" t="s">
        <v>12</v>
      </c>
      <c r="D364" s="363"/>
      <c r="E364" s="2">
        <v>0</v>
      </c>
      <c r="F364" s="2">
        <v>0</v>
      </c>
      <c r="G364" s="2">
        <v>0</v>
      </c>
      <c r="H364" s="2">
        <v>0</v>
      </c>
      <c r="I364" s="23">
        <f t="shared" si="38"/>
        <v>0</v>
      </c>
      <c r="J364" s="200"/>
      <c r="K364" s="216" t="s">
        <v>12</v>
      </c>
      <c r="L364" s="217"/>
      <c r="M364" s="23"/>
      <c r="N364" s="23"/>
      <c r="O364" s="23">
        <f t="shared" si="39"/>
        <v>0</v>
      </c>
      <c r="P364" s="200"/>
      <c r="Q364" s="1"/>
      <c r="R364" s="1"/>
      <c r="S364" s="1"/>
      <c r="T364" s="1"/>
      <c r="U364" s="1"/>
      <c r="V364" s="1"/>
      <c r="W364" s="1"/>
      <c r="X364" s="1"/>
      <c r="Y364" s="1"/>
      <c r="Z364" s="1"/>
      <c r="AA364" s="1"/>
      <c r="AB364" s="1"/>
      <c r="AC364" s="1"/>
      <c r="AD364" s="1"/>
      <c r="AE364" s="1"/>
      <c r="AF364" s="1"/>
      <c r="AG364" s="1"/>
      <c r="AH364" s="1"/>
      <c r="AI364" s="1"/>
      <c r="AJ364" s="1"/>
      <c r="AK364" s="1"/>
      <c r="AL364" s="1"/>
      <c r="AM364" s="1"/>
      <c r="AN364" s="1"/>
      <c r="AO364" s="1"/>
      <c r="AP364" s="1"/>
      <c r="AQ364" s="1"/>
      <c r="AR364" s="1"/>
      <c r="AS364" s="1"/>
      <c r="AT364" s="1"/>
      <c r="AU364" s="1"/>
      <c r="AV364" s="1"/>
      <c r="AW364" s="1"/>
      <c r="AX364" s="1"/>
      <c r="AY364" s="1"/>
      <c r="AZ364" s="1"/>
      <c r="BA364" s="1"/>
      <c r="BB364" s="1"/>
      <c r="BC364" s="1"/>
      <c r="BD364" s="1"/>
      <c r="BE364" s="1"/>
      <c r="BF364" s="1"/>
      <c r="BG364" s="1"/>
      <c r="BH364" s="1"/>
      <c r="BI364" s="1"/>
      <c r="BJ364" s="1"/>
      <c r="BK364" s="1"/>
      <c r="BL364" s="1"/>
      <c r="BM364" s="1"/>
      <c r="BN364" s="1"/>
      <c r="BO364" s="1"/>
      <c r="BP364" s="1"/>
      <c r="BQ364" s="1"/>
      <c r="BR364" s="1"/>
      <c r="BS364" s="1"/>
      <c r="BT364" s="1"/>
      <c r="BU364" s="1"/>
      <c r="BV364" s="1"/>
      <c r="BW364" s="1"/>
      <c r="BX364" s="1"/>
      <c r="BY364" s="1"/>
      <c r="BZ364" s="1"/>
      <c r="CA364" s="1"/>
      <c r="CB364" s="1"/>
      <c r="CC364" s="1"/>
      <c r="CD364" s="1"/>
      <c r="CE364" s="1"/>
      <c r="CF364" s="1"/>
      <c r="CG364" s="1"/>
      <c r="CH364" s="1"/>
      <c r="CI364" s="1"/>
      <c r="CJ364" s="1"/>
      <c r="CK364" s="1"/>
      <c r="CL364" s="1"/>
      <c r="CM364" s="1"/>
    </row>
    <row r="365" spans="1:91" x14ac:dyDescent="0.25">
      <c r="A365" s="1"/>
      <c r="B365" s="200"/>
      <c r="C365" s="362" t="s">
        <v>31</v>
      </c>
      <c r="D365" s="363"/>
      <c r="E365" s="2">
        <v>0</v>
      </c>
      <c r="F365" s="2">
        <v>0</v>
      </c>
      <c r="G365" s="2">
        <v>0</v>
      </c>
      <c r="H365" s="2">
        <v>0</v>
      </c>
      <c r="I365" s="23">
        <f t="shared" si="38"/>
        <v>0</v>
      </c>
      <c r="J365" s="200"/>
      <c r="K365" s="216" t="s">
        <v>31</v>
      </c>
      <c r="L365" s="217"/>
      <c r="M365" s="23"/>
      <c r="N365" s="23"/>
      <c r="O365" s="23">
        <f t="shared" si="39"/>
        <v>0</v>
      </c>
      <c r="P365" s="200"/>
      <c r="Q365" s="1"/>
      <c r="R365" s="1"/>
      <c r="S365" s="1"/>
      <c r="T365" s="1"/>
      <c r="U365" s="1"/>
      <c r="V365" s="1"/>
      <c r="W365" s="1"/>
      <c r="X365" s="1"/>
      <c r="Y365" s="1"/>
      <c r="Z365" s="1"/>
      <c r="AA365" s="1"/>
      <c r="AB365" s="1"/>
      <c r="AC365" s="1"/>
      <c r="AD365" s="1"/>
      <c r="AE365" s="1"/>
      <c r="AF365" s="1"/>
      <c r="AG365" s="1"/>
      <c r="AH365" s="1"/>
      <c r="AI365" s="1"/>
      <c r="AJ365" s="1"/>
      <c r="AK365" s="1"/>
      <c r="AL365" s="1"/>
      <c r="AM365" s="1"/>
      <c r="AN365" s="1"/>
      <c r="AO365" s="1"/>
      <c r="AP365" s="1"/>
      <c r="AQ365" s="1"/>
      <c r="AR365" s="1"/>
      <c r="AS365" s="1"/>
      <c r="AT365" s="1"/>
      <c r="AU365" s="1"/>
      <c r="AV365" s="1"/>
      <c r="AW365" s="1"/>
      <c r="AX365" s="1"/>
      <c r="AY365" s="1"/>
      <c r="AZ365" s="1"/>
      <c r="BA365" s="1"/>
      <c r="BB365" s="1"/>
      <c r="BC365" s="1"/>
      <c r="BD365" s="1"/>
      <c r="BE365" s="1"/>
      <c r="BF365" s="1"/>
      <c r="BG365" s="1"/>
      <c r="BH365" s="1"/>
      <c r="BI365" s="1"/>
      <c r="BJ365" s="1"/>
      <c r="BK365" s="1"/>
      <c r="BL365" s="1"/>
      <c r="BM365" s="1"/>
      <c r="BN365" s="1"/>
      <c r="BO365" s="1"/>
      <c r="BP365" s="1"/>
      <c r="BQ365" s="1"/>
      <c r="BR365" s="1"/>
      <c r="BS365" s="1"/>
      <c r="BT365" s="1"/>
      <c r="BU365" s="1"/>
      <c r="BV365" s="1"/>
      <c r="BW365" s="1"/>
      <c r="BX365" s="1"/>
      <c r="BY365" s="1"/>
      <c r="BZ365" s="1"/>
      <c r="CA365" s="1"/>
      <c r="CB365" s="1"/>
      <c r="CC365" s="1"/>
      <c r="CD365" s="1"/>
      <c r="CE365" s="1"/>
      <c r="CF365" s="1"/>
      <c r="CG365" s="1"/>
      <c r="CH365" s="1"/>
      <c r="CI365" s="1"/>
      <c r="CJ365" s="1"/>
      <c r="CK365" s="1"/>
      <c r="CL365" s="1"/>
      <c r="CM365" s="1"/>
    </row>
    <row r="366" spans="1:91" x14ac:dyDescent="0.25">
      <c r="A366" s="1"/>
      <c r="B366" s="200"/>
      <c r="C366" s="362" t="s">
        <v>13</v>
      </c>
      <c r="D366" s="363"/>
      <c r="E366" s="2">
        <v>0</v>
      </c>
      <c r="F366" s="2">
        <v>0</v>
      </c>
      <c r="G366" s="2">
        <v>0</v>
      </c>
      <c r="H366" s="2">
        <v>0</v>
      </c>
      <c r="I366" s="23">
        <f t="shared" si="38"/>
        <v>0</v>
      </c>
      <c r="J366" s="200"/>
      <c r="K366" s="362" t="s">
        <v>13</v>
      </c>
      <c r="L366" s="363"/>
      <c r="M366" s="23"/>
      <c r="N366" s="23"/>
      <c r="O366" s="23">
        <f t="shared" si="39"/>
        <v>0</v>
      </c>
      <c r="P366" s="200"/>
      <c r="Q366" s="1"/>
      <c r="R366" s="1"/>
      <c r="S366" s="1"/>
      <c r="T366" s="1"/>
      <c r="U366" s="1"/>
      <c r="V366" s="1"/>
      <c r="W366" s="1"/>
      <c r="X366" s="1"/>
      <c r="Y366" s="1"/>
      <c r="Z366" s="1"/>
      <c r="AA366" s="1"/>
      <c r="AB366" s="1"/>
      <c r="AC366" s="1"/>
      <c r="AD366" s="1"/>
      <c r="AE366" s="1"/>
      <c r="AF366" s="1"/>
      <c r="AG366" s="1"/>
      <c r="AH366" s="1"/>
      <c r="AI366" s="1"/>
      <c r="AJ366" s="1"/>
      <c r="AK366" s="1"/>
      <c r="AL366" s="1"/>
      <c r="AM366" s="1"/>
      <c r="AN366" s="1"/>
      <c r="AO366" s="1"/>
      <c r="AP366" s="1"/>
      <c r="AQ366" s="1"/>
      <c r="AR366" s="1"/>
      <c r="AS366" s="1"/>
      <c r="AT366" s="1"/>
      <c r="AU366" s="1"/>
      <c r="AV366" s="1"/>
      <c r="AW366" s="1"/>
      <c r="AX366" s="1"/>
      <c r="AY366" s="1"/>
      <c r="AZ366" s="1"/>
      <c r="BA366" s="1"/>
      <c r="BB366" s="1"/>
      <c r="BC366" s="1"/>
      <c r="BD366" s="1"/>
      <c r="BE366" s="1"/>
      <c r="BF366" s="1"/>
      <c r="BG366" s="1"/>
      <c r="BH366" s="1"/>
      <c r="BI366" s="1"/>
      <c r="BJ366" s="1"/>
      <c r="BK366" s="1"/>
      <c r="BL366" s="1"/>
      <c r="BM366" s="1"/>
      <c r="BN366" s="1"/>
      <c r="BO366" s="1"/>
      <c r="BP366" s="1"/>
      <c r="BQ366" s="1"/>
      <c r="BR366" s="1"/>
      <c r="BS366" s="1"/>
      <c r="BT366" s="1"/>
      <c r="BU366" s="1"/>
      <c r="BV366" s="1"/>
      <c r="BW366" s="1"/>
      <c r="BX366" s="1"/>
      <c r="BY366" s="1"/>
      <c r="BZ366" s="1"/>
      <c r="CA366" s="1"/>
      <c r="CB366" s="1"/>
      <c r="CC366" s="1"/>
      <c r="CD366" s="1"/>
      <c r="CE366" s="1"/>
      <c r="CF366" s="1"/>
      <c r="CG366" s="1"/>
      <c r="CH366" s="1"/>
      <c r="CI366" s="1"/>
      <c r="CJ366" s="1"/>
      <c r="CK366" s="1"/>
      <c r="CL366" s="1"/>
      <c r="CM366" s="1"/>
    </row>
    <row r="367" spans="1:91" x14ac:dyDescent="0.25">
      <c r="A367" s="1"/>
      <c r="B367" s="200"/>
      <c r="C367" s="364" t="str">
        <f>+'2-FSN Entry and Summary'!$U$15</f>
        <v>My 1</v>
      </c>
      <c r="D367" s="364"/>
      <c r="E367" s="2">
        <v>0</v>
      </c>
      <c r="F367" s="2">
        <v>0</v>
      </c>
      <c r="G367" s="2">
        <v>0</v>
      </c>
      <c r="H367" s="2">
        <v>0</v>
      </c>
      <c r="I367" s="23">
        <f t="shared" si="38"/>
        <v>0</v>
      </c>
      <c r="J367" s="200"/>
      <c r="K367" s="362" t="str">
        <f>IF(C367=0," ",C367)</f>
        <v>My 1</v>
      </c>
      <c r="L367" s="363"/>
      <c r="M367" s="23"/>
      <c r="N367" s="23"/>
      <c r="O367" s="23">
        <f t="shared" si="39"/>
        <v>0</v>
      </c>
      <c r="P367" s="200"/>
      <c r="Q367" s="1"/>
      <c r="R367" s="1"/>
      <c r="S367" s="1"/>
      <c r="T367" s="1"/>
      <c r="U367" s="1"/>
      <c r="V367" s="1"/>
      <c r="W367" s="1"/>
      <c r="X367" s="1"/>
      <c r="Y367" s="1"/>
      <c r="Z367" s="1"/>
      <c r="AA367" s="1"/>
      <c r="AB367" s="1"/>
      <c r="AC367" s="1"/>
      <c r="AD367" s="1"/>
      <c r="AE367" s="1"/>
      <c r="AF367" s="1"/>
      <c r="AG367" s="1"/>
      <c r="AH367" s="1"/>
      <c r="AI367" s="1"/>
      <c r="AJ367" s="1"/>
      <c r="AK367" s="1"/>
      <c r="AL367" s="1"/>
      <c r="AM367" s="1"/>
      <c r="AN367" s="1"/>
      <c r="AO367" s="1"/>
      <c r="AP367" s="1"/>
      <c r="AQ367" s="1"/>
      <c r="AR367" s="1"/>
      <c r="AS367" s="1"/>
      <c r="AT367" s="1"/>
      <c r="AU367" s="1"/>
      <c r="AV367" s="1"/>
      <c r="AW367" s="1"/>
      <c r="AX367" s="1"/>
      <c r="AY367" s="1"/>
      <c r="AZ367" s="1"/>
      <c r="BA367" s="1"/>
      <c r="BB367" s="1"/>
      <c r="BC367" s="1"/>
      <c r="BD367" s="1"/>
      <c r="BE367" s="1"/>
      <c r="BF367" s="1"/>
      <c r="BG367" s="1"/>
      <c r="BH367" s="1"/>
      <c r="BI367" s="1"/>
      <c r="BJ367" s="1"/>
      <c r="BK367" s="1"/>
      <c r="BL367" s="1"/>
      <c r="BM367" s="1"/>
      <c r="BN367" s="1"/>
      <c r="BO367" s="1"/>
      <c r="BP367" s="1"/>
      <c r="BQ367" s="1"/>
      <c r="BR367" s="1"/>
      <c r="BS367" s="1"/>
      <c r="BT367" s="1"/>
      <c r="BU367" s="1"/>
      <c r="BV367" s="1"/>
      <c r="BW367" s="1"/>
      <c r="BX367" s="1"/>
      <c r="BY367" s="1"/>
      <c r="BZ367" s="1"/>
      <c r="CA367" s="1"/>
      <c r="CB367" s="1"/>
      <c r="CC367" s="1"/>
      <c r="CD367" s="1"/>
      <c r="CE367" s="1"/>
      <c r="CF367" s="1"/>
      <c r="CG367" s="1"/>
      <c r="CH367" s="1"/>
      <c r="CI367" s="1"/>
      <c r="CJ367" s="1"/>
      <c r="CK367" s="1"/>
      <c r="CL367" s="1"/>
      <c r="CM367" s="1"/>
    </row>
    <row r="368" spans="1:91" x14ac:dyDescent="0.25">
      <c r="A368" s="1"/>
      <c r="B368" s="200"/>
      <c r="C368" s="364" t="str">
        <f>+'2-FSN Entry and Summary'!$V$15</f>
        <v>My 2</v>
      </c>
      <c r="D368" s="364"/>
      <c r="E368" s="2">
        <v>0</v>
      </c>
      <c r="F368" s="2">
        <v>0</v>
      </c>
      <c r="G368" s="2">
        <v>0</v>
      </c>
      <c r="H368" s="2">
        <v>0</v>
      </c>
      <c r="I368" s="23">
        <f t="shared" si="38"/>
        <v>0</v>
      </c>
      <c r="J368" s="200"/>
      <c r="K368" s="362" t="str">
        <f>IF(C368=0," ",C368)</f>
        <v>My 2</v>
      </c>
      <c r="L368" s="363"/>
      <c r="M368" s="23"/>
      <c r="N368" s="23"/>
      <c r="O368" s="23">
        <f t="shared" si="39"/>
        <v>0</v>
      </c>
      <c r="P368" s="200"/>
      <c r="Q368" s="1"/>
      <c r="R368" s="1"/>
      <c r="S368" s="1"/>
      <c r="T368" s="1"/>
      <c r="U368" s="1"/>
      <c r="V368" s="1"/>
      <c r="W368" s="1"/>
      <c r="X368" s="1"/>
      <c r="Y368" s="1"/>
      <c r="Z368" s="1"/>
      <c r="AA368" s="1"/>
      <c r="AB368" s="1"/>
      <c r="AC368" s="1"/>
      <c r="AD368" s="1"/>
      <c r="AE368" s="1"/>
      <c r="AF368" s="1"/>
      <c r="AG368" s="1"/>
      <c r="AH368" s="1"/>
      <c r="AI368" s="1"/>
      <c r="AJ368" s="1"/>
      <c r="AK368" s="1"/>
      <c r="AL368" s="1"/>
      <c r="AM368" s="1"/>
      <c r="AN368" s="1"/>
      <c r="AO368" s="1"/>
      <c r="AP368" s="1"/>
      <c r="AQ368" s="1"/>
      <c r="AR368" s="1"/>
      <c r="AS368" s="1"/>
      <c r="AT368" s="1"/>
      <c r="AU368" s="1"/>
      <c r="AV368" s="1"/>
      <c r="AW368" s="1"/>
      <c r="AX368" s="1"/>
      <c r="AY368" s="1"/>
      <c r="AZ368" s="1"/>
      <c r="BA368" s="1"/>
      <c r="BB368" s="1"/>
      <c r="BC368" s="1"/>
      <c r="BD368" s="1"/>
      <c r="BE368" s="1"/>
      <c r="BF368" s="1"/>
      <c r="BG368" s="1"/>
      <c r="BH368" s="1"/>
      <c r="BI368" s="1"/>
      <c r="BJ368" s="1"/>
      <c r="BK368" s="1"/>
      <c r="BL368" s="1"/>
      <c r="BM368" s="1"/>
      <c r="BN368" s="1"/>
      <c r="BO368" s="1"/>
      <c r="BP368" s="1"/>
      <c r="BQ368" s="1"/>
      <c r="BR368" s="1"/>
      <c r="BS368" s="1"/>
      <c r="BT368" s="1"/>
      <c r="BU368" s="1"/>
      <c r="BV368" s="1"/>
      <c r="BW368" s="1"/>
      <c r="BX368" s="1"/>
      <c r="BY368" s="1"/>
      <c r="BZ368" s="1"/>
      <c r="CA368" s="1"/>
      <c r="CB368" s="1"/>
      <c r="CC368" s="1"/>
      <c r="CD368" s="1"/>
      <c r="CE368" s="1"/>
      <c r="CF368" s="1"/>
      <c r="CG368" s="1"/>
      <c r="CH368" s="1"/>
      <c r="CI368" s="1"/>
      <c r="CJ368" s="1"/>
      <c r="CK368" s="1"/>
      <c r="CL368" s="1"/>
      <c r="CM368" s="1"/>
    </row>
    <row r="369" spans="1:91" x14ac:dyDescent="0.25">
      <c r="A369" s="1"/>
      <c r="B369" s="200"/>
      <c r="C369" s="362" t="s">
        <v>7</v>
      </c>
      <c r="D369" s="363"/>
      <c r="E369" s="2">
        <v>0</v>
      </c>
      <c r="F369" s="2">
        <v>0</v>
      </c>
      <c r="G369" s="2">
        <v>0</v>
      </c>
      <c r="H369" s="2">
        <v>0</v>
      </c>
      <c r="I369" s="23">
        <f>AVERAGE(E369:H369)</f>
        <v>0</v>
      </c>
      <c r="J369" s="200"/>
      <c r="K369" s="218" t="s">
        <v>21</v>
      </c>
      <c r="L369" s="219"/>
      <c r="M369" s="23">
        <f>+E356-M358</f>
        <v>0</v>
      </c>
      <c r="N369" s="23">
        <f>+E356-N358</f>
        <v>0</v>
      </c>
      <c r="O369" s="23">
        <v>0</v>
      </c>
      <c r="P369" s="200"/>
      <c r="Q369" s="1"/>
      <c r="R369" s="1"/>
      <c r="S369" s="1"/>
      <c r="T369" s="1"/>
      <c r="U369" s="1"/>
      <c r="V369" s="1"/>
      <c r="W369" s="1"/>
      <c r="X369" s="1"/>
      <c r="Y369" s="1"/>
      <c r="Z369" s="1"/>
      <c r="AA369" s="1"/>
      <c r="AB369" s="1"/>
      <c r="AC369" s="1"/>
      <c r="AD369" s="1"/>
      <c r="AE369" s="1"/>
      <c r="AF369" s="1"/>
      <c r="AG369" s="1"/>
      <c r="AH369" s="1"/>
      <c r="AI369" s="1"/>
      <c r="AJ369" s="1"/>
      <c r="AK369" s="1"/>
      <c r="AL369" s="1"/>
      <c r="AM369" s="1"/>
      <c r="AN369" s="1"/>
      <c r="AO369" s="1"/>
      <c r="AP369" s="1"/>
      <c r="AQ369" s="1"/>
      <c r="AR369" s="1"/>
      <c r="AS369" s="1"/>
      <c r="AT369" s="1"/>
      <c r="AU369" s="1"/>
      <c r="AV369" s="1"/>
      <c r="AW369" s="1"/>
      <c r="AX369" s="1"/>
      <c r="AY369" s="1"/>
      <c r="AZ369" s="1"/>
      <c r="BA369" s="1"/>
      <c r="BB369" s="1"/>
      <c r="BC369" s="1"/>
      <c r="BD369" s="1"/>
      <c r="BE369" s="1"/>
      <c r="BF369" s="1"/>
      <c r="BG369" s="1"/>
      <c r="BH369" s="1"/>
      <c r="BI369" s="1"/>
      <c r="BJ369" s="1"/>
      <c r="BK369" s="1"/>
      <c r="BL369" s="1"/>
      <c r="BM369" s="1"/>
      <c r="BN369" s="1"/>
      <c r="BO369" s="1"/>
      <c r="BP369" s="1"/>
      <c r="BQ369" s="1"/>
      <c r="BR369" s="1"/>
      <c r="BS369" s="1"/>
      <c r="BT369" s="1"/>
      <c r="BU369" s="1"/>
      <c r="BV369" s="1"/>
      <c r="BW369" s="1"/>
      <c r="BX369" s="1"/>
      <c r="BY369" s="1"/>
      <c r="BZ369" s="1"/>
      <c r="CA369" s="1"/>
      <c r="CB369" s="1"/>
      <c r="CC369" s="1"/>
      <c r="CD369" s="1"/>
      <c r="CE369" s="1"/>
      <c r="CF369" s="1"/>
      <c r="CG369" s="1"/>
      <c r="CH369" s="1"/>
      <c r="CI369" s="1"/>
      <c r="CJ369" s="1"/>
      <c r="CK369" s="1"/>
      <c r="CL369" s="1"/>
      <c r="CM369" s="1"/>
    </row>
    <row r="370" spans="1:91" x14ac:dyDescent="0.25">
      <c r="A370" s="1"/>
      <c r="B370" s="200"/>
      <c r="C370" s="22" t="s">
        <v>16</v>
      </c>
      <c r="D370" s="22"/>
      <c r="E370" s="25">
        <f>SUM(E359:E369)</f>
        <v>0</v>
      </c>
      <c r="F370" s="25">
        <f>SUM(F359:F369)</f>
        <v>0</v>
      </c>
      <c r="G370" s="25">
        <f>SUM(G359:G369)</f>
        <v>0</v>
      </c>
      <c r="H370" s="25">
        <f>SUM(H359:H369)</f>
        <v>0</v>
      </c>
      <c r="I370" s="24">
        <f>IF(SUM(I359:I369)=0,0.00000000001,SUM(I359:I369))</f>
        <v>9.9999999999999994E-12</v>
      </c>
      <c r="J370" s="200"/>
      <c r="K370" s="365" t="s">
        <v>23</v>
      </c>
      <c r="L370" s="365"/>
      <c r="M370" s="24">
        <f>SUM(M358:M369)</f>
        <v>0</v>
      </c>
      <c r="N370" s="24">
        <f>SUM(N358:N369)</f>
        <v>0</v>
      </c>
      <c r="O370" s="24">
        <f>SUM(O358:O369)</f>
        <v>0</v>
      </c>
      <c r="P370" s="200"/>
      <c r="Q370" s="1"/>
      <c r="R370" s="1"/>
      <c r="S370" s="1"/>
      <c r="T370" s="1"/>
      <c r="U370" s="1"/>
      <c r="V370" s="1"/>
      <c r="W370" s="1"/>
      <c r="X370" s="1"/>
      <c r="Y370" s="1"/>
      <c r="Z370" s="1"/>
      <c r="AA370" s="1"/>
      <c r="AB370" s="1"/>
      <c r="AC370" s="1"/>
      <c r="AD370" s="1"/>
      <c r="AE370" s="1"/>
      <c r="AF370" s="1"/>
      <c r="AG370" s="1"/>
      <c r="AH370" s="1"/>
      <c r="AI370" s="1"/>
      <c r="AJ370" s="1"/>
      <c r="AK370" s="1"/>
      <c r="AL370" s="1"/>
      <c r="AM370" s="1"/>
      <c r="AN370" s="1"/>
      <c r="AO370" s="1"/>
      <c r="AP370" s="1"/>
      <c r="AQ370" s="1"/>
      <c r="AR370" s="1"/>
      <c r="AS370" s="1"/>
      <c r="AT370" s="1"/>
      <c r="AU370" s="1"/>
      <c r="AV370" s="1"/>
      <c r="AW370" s="1"/>
      <c r="AX370" s="1"/>
      <c r="AY370" s="1"/>
      <c r="AZ370" s="1"/>
      <c r="BA370" s="1"/>
      <c r="BB370" s="1"/>
      <c r="BC370" s="1"/>
      <c r="BD370" s="1"/>
      <c r="BE370" s="1"/>
      <c r="BF370" s="1"/>
      <c r="BG370" s="1"/>
      <c r="BH370" s="1"/>
      <c r="BI370" s="1"/>
      <c r="BJ370" s="1"/>
      <c r="BK370" s="1"/>
      <c r="BL370" s="1"/>
      <c r="BM370" s="1"/>
      <c r="BN370" s="1"/>
      <c r="BO370" s="1"/>
      <c r="BP370" s="1"/>
      <c r="BQ370" s="1"/>
      <c r="BR370" s="1"/>
      <c r="BS370" s="1"/>
      <c r="BT370" s="1"/>
      <c r="BU370" s="1"/>
      <c r="BV370" s="1"/>
      <c r="BW370" s="1"/>
      <c r="BX370" s="1"/>
      <c r="BY370" s="1"/>
      <c r="BZ370" s="1"/>
      <c r="CA370" s="1"/>
      <c r="CB370" s="1"/>
      <c r="CC370" s="1"/>
      <c r="CD370" s="1"/>
      <c r="CE370" s="1"/>
      <c r="CF370" s="1"/>
      <c r="CG370" s="1"/>
      <c r="CH370" s="1"/>
      <c r="CI370" s="1"/>
      <c r="CJ370" s="1"/>
      <c r="CK370" s="1"/>
      <c r="CL370" s="1"/>
      <c r="CM370" s="1"/>
    </row>
    <row r="371" spans="1:91" x14ac:dyDescent="0.25">
      <c r="A371" s="1"/>
      <c r="B371" s="366" t="str">
        <f>IF('2-FSN Entry and Summary'!B36,"*Continue to next FSN*","*No further FSN available*")</f>
        <v>*No further FSN available*</v>
      </c>
      <c r="C371" s="366"/>
      <c r="D371" s="366"/>
      <c r="E371" s="366"/>
      <c r="F371" s="366"/>
      <c r="G371" s="366"/>
      <c r="H371" s="366"/>
      <c r="I371" s="366"/>
      <c r="J371" s="366"/>
      <c r="K371" s="366"/>
      <c r="L371" s="366"/>
      <c r="M371" s="366"/>
      <c r="N371" s="366"/>
      <c r="O371" s="366"/>
      <c r="P371" s="366"/>
      <c r="Q371" s="1"/>
      <c r="R371" s="1"/>
      <c r="S371" s="1"/>
      <c r="T371" s="1"/>
      <c r="U371" s="1"/>
      <c r="V371" s="1"/>
      <c r="W371" s="1"/>
      <c r="X371" s="1"/>
      <c r="Y371" s="1"/>
      <c r="Z371" s="1"/>
      <c r="AA371" s="1"/>
      <c r="AB371" s="1"/>
      <c r="AC371" s="1"/>
      <c r="AD371" s="1"/>
      <c r="AE371" s="1"/>
      <c r="AF371" s="1"/>
      <c r="AG371" s="1"/>
      <c r="AH371" s="1"/>
    </row>
    <row r="372" spans="1:91" x14ac:dyDescent="0.25">
      <c r="A372" s="1"/>
      <c r="B372" s="366"/>
      <c r="C372" s="366"/>
      <c r="D372" s="366"/>
      <c r="E372" s="366"/>
      <c r="F372" s="366"/>
      <c r="G372" s="366"/>
      <c r="H372" s="366"/>
      <c r="I372" s="366"/>
      <c r="J372" s="366"/>
      <c r="K372" s="366"/>
      <c r="L372" s="366"/>
      <c r="M372" s="366"/>
      <c r="N372" s="366"/>
      <c r="O372" s="366"/>
      <c r="P372" s="366"/>
      <c r="Q372" s="1"/>
      <c r="R372" s="1"/>
      <c r="S372" s="1"/>
      <c r="T372" s="1"/>
      <c r="U372" s="1"/>
      <c r="V372" s="1"/>
      <c r="W372" s="1"/>
      <c r="X372" s="1"/>
      <c r="Y372" s="1"/>
      <c r="Z372" s="1"/>
      <c r="AA372" s="1"/>
      <c r="AB372" s="1"/>
      <c r="AC372" s="1"/>
      <c r="AD372" s="1"/>
      <c r="AE372" s="1"/>
      <c r="AF372" s="1"/>
      <c r="AG372" s="1"/>
      <c r="AH372" s="1"/>
    </row>
    <row r="373" spans="1:91" x14ac:dyDescent="0.25">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c r="AC373" s="1"/>
      <c r="AD373" s="1"/>
      <c r="AE373" s="1"/>
      <c r="AF373" s="1"/>
      <c r="AG373" s="1"/>
      <c r="AH373" s="1"/>
    </row>
    <row r="374" spans="1:91" x14ac:dyDescent="0.25">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c r="AC374" s="1"/>
      <c r="AD374" s="1"/>
      <c r="AE374" s="1"/>
      <c r="AF374" s="1"/>
      <c r="AG374" s="1"/>
      <c r="AH374" s="1"/>
    </row>
    <row r="375" spans="1:91" x14ac:dyDescent="0.25">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c r="AC375" s="1"/>
      <c r="AD375" s="1"/>
      <c r="AE375" s="1"/>
      <c r="AF375" s="1"/>
      <c r="AG375" s="1"/>
      <c r="AH375" s="1"/>
    </row>
    <row r="376" spans="1:91" x14ac:dyDescent="0.25">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c r="AC376" s="1"/>
      <c r="AD376" s="1"/>
      <c r="AE376" s="1"/>
      <c r="AF376" s="1"/>
      <c r="AG376" s="1"/>
      <c r="AH376" s="1"/>
    </row>
    <row r="377" spans="1:91" x14ac:dyDescent="0.25">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c r="AC377" s="1"/>
      <c r="AD377" s="1"/>
      <c r="AE377" s="1"/>
      <c r="AF377" s="1"/>
      <c r="AG377" s="1"/>
      <c r="AH377" s="1"/>
    </row>
    <row r="378" spans="1:91" x14ac:dyDescent="0.25">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c r="AC378" s="1"/>
      <c r="AD378" s="1"/>
      <c r="AE378" s="1"/>
      <c r="AF378" s="1"/>
      <c r="AG378" s="1"/>
      <c r="AH378" s="1"/>
    </row>
    <row r="379" spans="1:91" x14ac:dyDescent="0.25">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c r="AC379" s="1"/>
      <c r="AD379" s="1"/>
      <c r="AE379" s="1"/>
      <c r="AF379" s="1"/>
      <c r="AG379" s="1"/>
      <c r="AH379" s="1"/>
    </row>
    <row r="380" spans="1:91" x14ac:dyDescent="0.25">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c r="AC380" s="1"/>
      <c r="AD380" s="1"/>
      <c r="AE380" s="1"/>
      <c r="AF380" s="1"/>
      <c r="AG380" s="1"/>
      <c r="AH380" s="1"/>
    </row>
    <row r="381" spans="1:91" x14ac:dyDescent="0.25">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c r="AC381" s="1"/>
      <c r="AD381" s="1"/>
      <c r="AE381" s="1"/>
      <c r="AF381" s="1"/>
      <c r="AG381" s="1"/>
      <c r="AH381" s="1"/>
    </row>
    <row r="382" spans="1:91" x14ac:dyDescent="0.25">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c r="AC382" s="1"/>
      <c r="AD382" s="1"/>
      <c r="AE382" s="1"/>
      <c r="AF382" s="1"/>
      <c r="AG382" s="1"/>
      <c r="AH382" s="1"/>
    </row>
    <row r="383" spans="1:91" x14ac:dyDescent="0.25">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c r="AC383" s="1"/>
      <c r="AD383" s="1"/>
      <c r="AE383" s="1"/>
      <c r="AF383" s="1"/>
      <c r="AG383" s="1"/>
      <c r="AH383" s="1"/>
    </row>
    <row r="384" spans="1:91" x14ac:dyDescent="0.25">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c r="AC384" s="1"/>
      <c r="AD384" s="1"/>
      <c r="AE384" s="1"/>
      <c r="AF384" s="1"/>
      <c r="AG384" s="1"/>
      <c r="AH384" s="1"/>
    </row>
    <row r="385" spans="1:34" x14ac:dyDescent="0.25">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c r="AC385" s="1"/>
      <c r="AD385" s="1"/>
      <c r="AE385" s="1"/>
      <c r="AF385" s="1"/>
      <c r="AG385" s="1"/>
      <c r="AH385" s="1"/>
    </row>
    <row r="386" spans="1:34" x14ac:dyDescent="0.25">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c r="AC386" s="1"/>
      <c r="AD386" s="1"/>
      <c r="AE386" s="1"/>
      <c r="AF386" s="1"/>
      <c r="AG386" s="1"/>
      <c r="AH386" s="1"/>
    </row>
    <row r="387" spans="1:34" x14ac:dyDescent="0.25">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c r="AC387" s="1"/>
      <c r="AD387" s="1"/>
      <c r="AE387" s="1"/>
      <c r="AF387" s="1"/>
      <c r="AG387" s="1"/>
      <c r="AH387" s="1"/>
    </row>
    <row r="388" spans="1:34" x14ac:dyDescent="0.25">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c r="AC388" s="1"/>
      <c r="AD388" s="1"/>
      <c r="AE388" s="1"/>
      <c r="AF388" s="1"/>
      <c r="AG388" s="1"/>
      <c r="AH388" s="1"/>
    </row>
    <row r="389" spans="1:34" x14ac:dyDescent="0.25">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c r="AC389" s="1"/>
      <c r="AD389" s="1"/>
      <c r="AE389" s="1"/>
      <c r="AF389" s="1"/>
      <c r="AG389" s="1"/>
      <c r="AH389" s="1"/>
    </row>
    <row r="390" spans="1:34" x14ac:dyDescent="0.25">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c r="AC390" s="1"/>
      <c r="AD390" s="1"/>
      <c r="AE390" s="1"/>
      <c r="AF390" s="1"/>
      <c r="AG390" s="1"/>
      <c r="AH390" s="1"/>
    </row>
    <row r="391" spans="1:34" x14ac:dyDescent="0.25">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c r="AC391" s="1"/>
      <c r="AD391" s="1"/>
      <c r="AE391" s="1"/>
      <c r="AF391" s="1"/>
      <c r="AG391" s="1"/>
      <c r="AH391" s="1"/>
    </row>
    <row r="392" spans="1:34" x14ac:dyDescent="0.25">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c r="AC392" s="1"/>
      <c r="AD392" s="1"/>
      <c r="AE392" s="1"/>
      <c r="AF392" s="1"/>
      <c r="AG392" s="1"/>
      <c r="AH392" s="1"/>
    </row>
    <row r="393" spans="1:34" x14ac:dyDescent="0.25">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c r="AC393" s="1"/>
      <c r="AD393" s="1"/>
      <c r="AE393" s="1"/>
      <c r="AF393" s="1"/>
      <c r="AG393" s="1"/>
      <c r="AH393" s="1"/>
    </row>
    <row r="394" spans="1:34" x14ac:dyDescent="0.25">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c r="AC394" s="1"/>
      <c r="AD394" s="1"/>
      <c r="AE394" s="1"/>
      <c r="AF394" s="1"/>
      <c r="AG394" s="1"/>
      <c r="AH394" s="1"/>
    </row>
    <row r="395" spans="1:34" x14ac:dyDescent="0.25">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c r="AB395" s="1"/>
      <c r="AC395" s="1"/>
      <c r="AD395" s="1"/>
      <c r="AE395" s="1"/>
      <c r="AF395" s="1"/>
      <c r="AG395" s="1"/>
      <c r="AH395" s="1"/>
    </row>
    <row r="396" spans="1:34" x14ac:dyDescent="0.25">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c r="AB396" s="1"/>
      <c r="AC396" s="1"/>
      <c r="AD396" s="1"/>
      <c r="AE396" s="1"/>
      <c r="AF396" s="1"/>
      <c r="AG396" s="1"/>
      <c r="AH396" s="1"/>
    </row>
    <row r="397" spans="1:34" x14ac:dyDescent="0.25">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c r="AB397" s="1"/>
      <c r="AC397" s="1"/>
      <c r="AD397" s="1"/>
      <c r="AE397" s="1"/>
      <c r="AF397" s="1"/>
      <c r="AG397" s="1"/>
      <c r="AH397" s="1"/>
    </row>
    <row r="398" spans="1:34" x14ac:dyDescent="0.25">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c r="AC398" s="1"/>
      <c r="AD398" s="1"/>
      <c r="AE398" s="1"/>
      <c r="AF398" s="1"/>
      <c r="AG398" s="1"/>
      <c r="AH398" s="1"/>
    </row>
    <row r="399" spans="1:34" x14ac:dyDescent="0.25">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c r="AC399" s="1"/>
      <c r="AD399" s="1"/>
      <c r="AE399" s="1"/>
      <c r="AF399" s="1"/>
      <c r="AG399" s="1"/>
      <c r="AH399" s="1"/>
    </row>
    <row r="400" spans="1:34" x14ac:dyDescent="0.25">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c r="AC400" s="1"/>
      <c r="AD400" s="1"/>
      <c r="AE400" s="1"/>
      <c r="AF400" s="1"/>
      <c r="AG400" s="1"/>
      <c r="AH400" s="1"/>
    </row>
    <row r="401" spans="2:34" x14ac:dyDescent="0.25">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c r="AC401" s="1"/>
      <c r="AD401" s="1"/>
      <c r="AE401" s="1"/>
      <c r="AF401" s="1"/>
      <c r="AG401" s="1"/>
      <c r="AH401" s="1"/>
    </row>
    <row r="402" spans="2:34" x14ac:dyDescent="0.25">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c r="AB402" s="1"/>
      <c r="AC402" s="1"/>
      <c r="AD402" s="1"/>
      <c r="AE402" s="1"/>
      <c r="AF402" s="1"/>
      <c r="AG402" s="1"/>
      <c r="AH402" s="1"/>
    </row>
    <row r="403" spans="2:34" x14ac:dyDescent="0.25">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c r="AB403" s="1"/>
      <c r="AC403" s="1"/>
      <c r="AD403" s="1"/>
      <c r="AE403" s="1"/>
      <c r="AF403" s="1"/>
      <c r="AG403" s="1"/>
      <c r="AH403" s="1"/>
    </row>
    <row r="404" spans="2:34" x14ac:dyDescent="0.25">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c r="AB404" s="1"/>
      <c r="AC404" s="1"/>
      <c r="AD404" s="1"/>
      <c r="AE404" s="1"/>
      <c r="AF404" s="1"/>
      <c r="AG404" s="1"/>
      <c r="AH404" s="1"/>
    </row>
    <row r="405" spans="2:34" x14ac:dyDescent="0.25">
      <c r="B405" s="1"/>
      <c r="C405" s="1"/>
      <c r="D405" s="1"/>
      <c r="E405" s="1"/>
      <c r="F405" s="1"/>
      <c r="G405" s="1"/>
      <c r="H405" s="1"/>
      <c r="I405" s="1"/>
      <c r="J405" s="1"/>
      <c r="K405" s="1"/>
      <c r="L405" s="1"/>
      <c r="M405" s="1"/>
      <c r="N405" s="1"/>
      <c r="O405" s="1"/>
      <c r="P405" s="1"/>
      <c r="Q405" s="1"/>
      <c r="R405" s="1"/>
    </row>
    <row r="406" spans="2:34" x14ac:dyDescent="0.25">
      <c r="B406" s="1"/>
      <c r="C406" s="1"/>
      <c r="D406" s="1"/>
      <c r="E406" s="1"/>
      <c r="F406" s="1"/>
      <c r="G406" s="1"/>
      <c r="H406" s="1"/>
      <c r="I406" s="1"/>
      <c r="J406" s="1"/>
      <c r="K406" s="1"/>
      <c r="L406" s="1"/>
      <c r="M406" s="1"/>
      <c r="N406" s="1"/>
      <c r="O406" s="1"/>
      <c r="P406" s="1"/>
      <c r="Q406" s="1"/>
      <c r="R406" s="1"/>
    </row>
    <row r="407" spans="2:34" x14ac:dyDescent="0.25">
      <c r="B407" s="1"/>
      <c r="C407" s="1"/>
      <c r="D407" s="1"/>
      <c r="E407" s="1"/>
      <c r="F407" s="1"/>
      <c r="G407" s="1"/>
      <c r="H407" s="1"/>
      <c r="I407" s="1"/>
      <c r="J407" s="1"/>
      <c r="K407" s="1"/>
      <c r="L407" s="1"/>
      <c r="M407" s="1"/>
      <c r="N407" s="1"/>
      <c r="O407" s="1"/>
      <c r="P407" s="1"/>
      <c r="Q407" s="1"/>
      <c r="R407" s="1"/>
    </row>
    <row r="408" spans="2:34" x14ac:dyDescent="0.25">
      <c r="B408" s="1"/>
      <c r="C408" s="1"/>
      <c r="D408" s="1"/>
      <c r="E408" s="1"/>
      <c r="F408" s="1"/>
      <c r="G408" s="1"/>
      <c r="H408" s="1"/>
      <c r="I408" s="1"/>
      <c r="J408" s="1"/>
      <c r="K408" s="1"/>
      <c r="L408" s="1"/>
      <c r="M408" s="1"/>
      <c r="N408" s="1"/>
      <c r="O408" s="1"/>
      <c r="P408" s="1"/>
      <c r="Q408" s="1"/>
      <c r="R408" s="1"/>
    </row>
    <row r="409" spans="2:34" x14ac:dyDescent="0.25">
      <c r="B409" s="1"/>
      <c r="C409" s="1"/>
      <c r="D409" s="1"/>
      <c r="E409" s="1"/>
      <c r="F409" s="1"/>
      <c r="G409" s="1"/>
      <c r="H409" s="1"/>
      <c r="I409" s="1"/>
      <c r="J409" s="1"/>
      <c r="K409" s="1"/>
      <c r="L409" s="1"/>
      <c r="M409" s="1"/>
      <c r="N409" s="1"/>
      <c r="O409" s="1"/>
      <c r="P409" s="1"/>
      <c r="Q409" s="1"/>
      <c r="R409" s="1"/>
    </row>
    <row r="410" spans="2:34" x14ac:dyDescent="0.25">
      <c r="B410" s="1"/>
      <c r="C410" s="1"/>
      <c r="D410" s="1"/>
      <c r="E410" s="1"/>
      <c r="F410" s="1"/>
      <c r="G410" s="1"/>
      <c r="H410" s="1"/>
      <c r="I410" s="1"/>
      <c r="J410" s="1"/>
      <c r="K410" s="1"/>
      <c r="L410" s="1"/>
      <c r="M410" s="1"/>
      <c r="N410" s="1"/>
      <c r="O410" s="1"/>
      <c r="P410" s="1"/>
      <c r="Q410" s="1"/>
      <c r="R410" s="1"/>
    </row>
    <row r="411" spans="2:34" x14ac:dyDescent="0.25">
      <c r="B411" s="1"/>
      <c r="C411" s="1"/>
      <c r="D411" s="1"/>
      <c r="E411" s="1"/>
      <c r="F411" s="1"/>
      <c r="G411" s="1"/>
      <c r="H411" s="1"/>
      <c r="I411" s="1"/>
      <c r="J411" s="1"/>
      <c r="K411" s="1"/>
      <c r="L411" s="1"/>
      <c r="M411" s="1"/>
      <c r="N411" s="1"/>
      <c r="O411" s="1"/>
      <c r="P411" s="1"/>
      <c r="Q411" s="1"/>
      <c r="R411" s="1"/>
    </row>
    <row r="412" spans="2:34" x14ac:dyDescent="0.25">
      <c r="B412" s="1"/>
      <c r="C412" s="1"/>
      <c r="D412" s="1"/>
      <c r="E412" s="1"/>
      <c r="F412" s="1"/>
      <c r="G412" s="1"/>
      <c r="H412" s="1"/>
      <c r="I412" s="1"/>
      <c r="J412" s="1"/>
      <c r="K412" s="1"/>
      <c r="L412" s="1"/>
      <c r="M412" s="1"/>
      <c r="N412" s="1"/>
      <c r="O412" s="1"/>
      <c r="P412" s="1"/>
      <c r="Q412" s="1"/>
      <c r="R412" s="1"/>
    </row>
    <row r="413" spans="2:34" x14ac:dyDescent="0.25">
      <c r="B413" s="1"/>
      <c r="C413" s="1"/>
      <c r="D413" s="1"/>
      <c r="E413" s="1"/>
      <c r="F413" s="1"/>
      <c r="G413" s="1"/>
      <c r="H413" s="1"/>
      <c r="I413" s="1"/>
      <c r="J413" s="1"/>
      <c r="K413" s="1"/>
      <c r="L413" s="1"/>
      <c r="M413" s="1"/>
      <c r="N413" s="1"/>
      <c r="O413" s="1"/>
      <c r="P413" s="1"/>
      <c r="Q413" s="1"/>
      <c r="R413" s="1"/>
    </row>
    <row r="414" spans="2:34" x14ac:dyDescent="0.25">
      <c r="B414" s="1"/>
      <c r="C414" s="1"/>
      <c r="D414" s="1"/>
      <c r="E414" s="1"/>
      <c r="F414" s="1"/>
      <c r="G414" s="1"/>
      <c r="H414" s="1"/>
      <c r="I414" s="1"/>
      <c r="J414" s="1"/>
      <c r="K414" s="1"/>
      <c r="L414" s="1"/>
      <c r="M414" s="1"/>
      <c r="N414" s="1"/>
      <c r="O414" s="1"/>
      <c r="P414" s="1"/>
      <c r="Q414" s="1"/>
      <c r="R414" s="1"/>
    </row>
    <row r="415" spans="2:34" x14ac:dyDescent="0.25">
      <c r="B415" s="1"/>
      <c r="C415" s="1"/>
      <c r="D415" s="1"/>
      <c r="E415" s="1"/>
      <c r="F415" s="1"/>
      <c r="G415" s="1"/>
      <c r="H415" s="1"/>
      <c r="I415" s="1"/>
      <c r="J415" s="1"/>
      <c r="K415" s="1"/>
      <c r="L415" s="1"/>
      <c r="M415" s="1"/>
      <c r="N415" s="1"/>
      <c r="O415" s="1"/>
      <c r="P415" s="1"/>
      <c r="Q415" s="1"/>
      <c r="R415" s="1"/>
    </row>
    <row r="416" spans="2:34" x14ac:dyDescent="0.25">
      <c r="B416" s="1"/>
      <c r="C416" s="1"/>
      <c r="D416" s="1"/>
      <c r="E416" s="1"/>
      <c r="F416" s="1"/>
      <c r="G416" s="1"/>
      <c r="H416" s="1"/>
      <c r="I416" s="1"/>
      <c r="J416" s="1"/>
      <c r="K416" s="1"/>
      <c r="L416" s="1"/>
      <c r="M416" s="1"/>
      <c r="N416" s="1"/>
      <c r="O416" s="1"/>
      <c r="P416" s="1"/>
      <c r="Q416" s="1"/>
      <c r="R416" s="1"/>
    </row>
    <row r="417" spans="2:18" x14ac:dyDescent="0.25">
      <c r="B417" s="1"/>
      <c r="C417" s="1"/>
      <c r="D417" s="1"/>
      <c r="E417" s="1"/>
      <c r="F417" s="1"/>
      <c r="G417" s="1"/>
      <c r="H417" s="1"/>
      <c r="I417" s="1"/>
      <c r="J417" s="1"/>
      <c r="K417" s="1"/>
      <c r="L417" s="1"/>
      <c r="M417" s="1"/>
      <c r="N417" s="1"/>
      <c r="O417" s="1"/>
      <c r="P417" s="1"/>
      <c r="Q417" s="1"/>
      <c r="R417" s="1"/>
    </row>
    <row r="418" spans="2:18" x14ac:dyDescent="0.25">
      <c r="B418" s="1"/>
      <c r="C418" s="1"/>
      <c r="D418" s="1"/>
      <c r="E418" s="1"/>
      <c r="F418" s="1"/>
      <c r="G418" s="1"/>
      <c r="H418" s="1"/>
      <c r="I418" s="1"/>
      <c r="J418" s="1"/>
      <c r="K418" s="1"/>
      <c r="L418" s="1"/>
      <c r="M418" s="1"/>
      <c r="N418" s="1"/>
      <c r="O418" s="1"/>
      <c r="P418" s="1"/>
      <c r="Q418" s="1"/>
      <c r="R418" s="1"/>
    </row>
    <row r="419" spans="2:18" x14ac:dyDescent="0.25">
      <c r="B419" s="1"/>
      <c r="C419" s="1"/>
      <c r="D419" s="1"/>
      <c r="E419" s="1"/>
      <c r="F419" s="1"/>
      <c r="G419" s="1"/>
      <c r="H419" s="1"/>
      <c r="I419" s="1"/>
      <c r="J419" s="1"/>
      <c r="K419" s="1"/>
      <c r="L419" s="1"/>
      <c r="M419" s="1"/>
      <c r="N419" s="1"/>
      <c r="O419" s="1"/>
      <c r="P419" s="1"/>
      <c r="Q419" s="1"/>
      <c r="R419" s="1"/>
    </row>
    <row r="420" spans="2:18" x14ac:dyDescent="0.25">
      <c r="B420" s="1"/>
      <c r="C420" s="1"/>
      <c r="D420" s="1"/>
      <c r="E420" s="1"/>
      <c r="F420" s="1"/>
      <c r="G420" s="1"/>
      <c r="H420" s="1"/>
      <c r="I420" s="1"/>
      <c r="J420" s="1"/>
      <c r="K420" s="1"/>
      <c r="L420" s="1"/>
      <c r="M420" s="1"/>
      <c r="N420" s="1"/>
      <c r="O420" s="1"/>
      <c r="P420" s="1"/>
      <c r="Q420" s="1"/>
      <c r="R420" s="1"/>
    </row>
    <row r="421" spans="2:18" x14ac:dyDescent="0.25">
      <c r="B421" s="1"/>
      <c r="C421" s="1"/>
      <c r="D421" s="1"/>
      <c r="E421" s="1"/>
      <c r="F421" s="1"/>
      <c r="G421" s="1"/>
      <c r="H421" s="1"/>
      <c r="I421" s="1"/>
      <c r="J421" s="1"/>
      <c r="K421" s="1"/>
      <c r="L421" s="1"/>
      <c r="M421" s="1"/>
      <c r="N421" s="1"/>
      <c r="O421" s="1"/>
      <c r="P421" s="1"/>
      <c r="Q421" s="1"/>
      <c r="R421" s="1"/>
    </row>
  </sheetData>
  <sheetProtection sheet="1" objects="1" scenarios="1"/>
  <mergeCells count="401">
    <mergeCell ref="C368:D368"/>
    <mergeCell ref="K368:L368"/>
    <mergeCell ref="C369:D369"/>
    <mergeCell ref="K370:L370"/>
    <mergeCell ref="B371:P372"/>
    <mergeCell ref="C360:D360"/>
    <mergeCell ref="C362:D362"/>
    <mergeCell ref="C363:D363"/>
    <mergeCell ref="C364:D364"/>
    <mergeCell ref="C365:D365"/>
    <mergeCell ref="C366:D366"/>
    <mergeCell ref="K366:L366"/>
    <mergeCell ref="C367:D367"/>
    <mergeCell ref="K367:L367"/>
    <mergeCell ref="C351:D351"/>
    <mergeCell ref="K352:L352"/>
    <mergeCell ref="B353:P354"/>
    <mergeCell ref="K355:O355"/>
    <mergeCell ref="M356:O356"/>
    <mergeCell ref="C357:I357"/>
    <mergeCell ref="K357:L357"/>
    <mergeCell ref="C359:D359"/>
    <mergeCell ref="K359:L359"/>
    <mergeCell ref="C344:D344"/>
    <mergeCell ref="C345:D345"/>
    <mergeCell ref="C346:D346"/>
    <mergeCell ref="C347:D347"/>
    <mergeCell ref="C348:D348"/>
    <mergeCell ref="K348:L348"/>
    <mergeCell ref="C349:D349"/>
    <mergeCell ref="K349:L349"/>
    <mergeCell ref="C350:D350"/>
    <mergeCell ref="K350:L350"/>
    <mergeCell ref="K334:L334"/>
    <mergeCell ref="B335:P336"/>
    <mergeCell ref="K337:O337"/>
    <mergeCell ref="M338:O338"/>
    <mergeCell ref="C339:I339"/>
    <mergeCell ref="K339:L339"/>
    <mergeCell ref="C341:D341"/>
    <mergeCell ref="K341:L341"/>
    <mergeCell ref="C342:D342"/>
    <mergeCell ref="C328:D328"/>
    <mergeCell ref="C329:D329"/>
    <mergeCell ref="C330:D330"/>
    <mergeCell ref="K330:L330"/>
    <mergeCell ref="C331:D331"/>
    <mergeCell ref="K331:L331"/>
    <mergeCell ref="C332:D332"/>
    <mergeCell ref="K332:L332"/>
    <mergeCell ref="C333:D333"/>
    <mergeCell ref="K319:O319"/>
    <mergeCell ref="M320:O320"/>
    <mergeCell ref="C321:I321"/>
    <mergeCell ref="K321:L321"/>
    <mergeCell ref="C323:D323"/>
    <mergeCell ref="K323:L323"/>
    <mergeCell ref="C324:D324"/>
    <mergeCell ref="C326:D326"/>
    <mergeCell ref="C327:D327"/>
    <mergeCell ref="K136:L136"/>
    <mergeCell ref="B137:P138"/>
    <mergeCell ref="C130:D130"/>
    <mergeCell ref="C131:D131"/>
    <mergeCell ref="C132:D132"/>
    <mergeCell ref="K132:L132"/>
    <mergeCell ref="C133:D133"/>
    <mergeCell ref="K133:L133"/>
    <mergeCell ref="C134:D134"/>
    <mergeCell ref="K134:L134"/>
    <mergeCell ref="C135:D135"/>
    <mergeCell ref="K121:O121"/>
    <mergeCell ref="M122:O122"/>
    <mergeCell ref="C123:I123"/>
    <mergeCell ref="K123:L123"/>
    <mergeCell ref="C125:D125"/>
    <mergeCell ref="K125:L125"/>
    <mergeCell ref="C126:D126"/>
    <mergeCell ref="C128:D128"/>
    <mergeCell ref="C129:D129"/>
    <mergeCell ref="B9:P9"/>
    <mergeCell ref="C18:D18"/>
    <mergeCell ref="C21:D21"/>
    <mergeCell ref="C15:I15"/>
    <mergeCell ref="K13:O13"/>
    <mergeCell ref="M14:O14"/>
    <mergeCell ref="C17:D17"/>
    <mergeCell ref="K15:L15"/>
    <mergeCell ref="K28:L28"/>
    <mergeCell ref="K17:L17"/>
    <mergeCell ref="K24:L24"/>
    <mergeCell ref="C20:D20"/>
    <mergeCell ref="C22:D22"/>
    <mergeCell ref="C24:D24"/>
    <mergeCell ref="C27:D27"/>
    <mergeCell ref="C23:D23"/>
    <mergeCell ref="K25:L25"/>
    <mergeCell ref="K26:L26"/>
    <mergeCell ref="C25:D25"/>
    <mergeCell ref="C26:D26"/>
    <mergeCell ref="C36:D36"/>
    <mergeCell ref="C38:D38"/>
    <mergeCell ref="C39:D39"/>
    <mergeCell ref="C40:D40"/>
    <mergeCell ref="C41:D41"/>
    <mergeCell ref="K31:O31"/>
    <mergeCell ref="M32:O32"/>
    <mergeCell ref="C33:I33"/>
    <mergeCell ref="K33:L33"/>
    <mergeCell ref="C35:D35"/>
    <mergeCell ref="K35:L35"/>
    <mergeCell ref="C45:D45"/>
    <mergeCell ref="K46:L46"/>
    <mergeCell ref="K49:O49"/>
    <mergeCell ref="M50:O50"/>
    <mergeCell ref="C51:I51"/>
    <mergeCell ref="K51:L51"/>
    <mergeCell ref="C42:D42"/>
    <mergeCell ref="K42:L42"/>
    <mergeCell ref="C43:D43"/>
    <mergeCell ref="K43:L43"/>
    <mergeCell ref="C44:D44"/>
    <mergeCell ref="K44:L44"/>
    <mergeCell ref="C58:D58"/>
    <mergeCell ref="C59:D59"/>
    <mergeCell ref="C60:D60"/>
    <mergeCell ref="K60:L60"/>
    <mergeCell ref="C61:D61"/>
    <mergeCell ref="K61:L61"/>
    <mergeCell ref="C53:D53"/>
    <mergeCell ref="K53:L53"/>
    <mergeCell ref="C54:D54"/>
    <mergeCell ref="C56:D56"/>
    <mergeCell ref="C57:D57"/>
    <mergeCell ref="M68:O68"/>
    <mergeCell ref="C69:I69"/>
    <mergeCell ref="K69:L69"/>
    <mergeCell ref="C71:D71"/>
    <mergeCell ref="K71:L71"/>
    <mergeCell ref="C62:D62"/>
    <mergeCell ref="K62:L62"/>
    <mergeCell ref="C63:D63"/>
    <mergeCell ref="K64:L64"/>
    <mergeCell ref="K67:O67"/>
    <mergeCell ref="K87:L87"/>
    <mergeCell ref="C78:D78"/>
    <mergeCell ref="K78:L78"/>
    <mergeCell ref="C79:D79"/>
    <mergeCell ref="K79:L79"/>
    <mergeCell ref="C80:D80"/>
    <mergeCell ref="K80:L80"/>
    <mergeCell ref="C72:D72"/>
    <mergeCell ref="C74:D74"/>
    <mergeCell ref="C75:D75"/>
    <mergeCell ref="C76:D76"/>
    <mergeCell ref="C77:D77"/>
    <mergeCell ref="C98:D98"/>
    <mergeCell ref="K98:L98"/>
    <mergeCell ref="C99:D99"/>
    <mergeCell ref="K100:L100"/>
    <mergeCell ref="B29:P30"/>
    <mergeCell ref="B47:P48"/>
    <mergeCell ref="B65:P66"/>
    <mergeCell ref="B83:P84"/>
    <mergeCell ref="C94:D94"/>
    <mergeCell ref="C95:D95"/>
    <mergeCell ref="C96:D96"/>
    <mergeCell ref="K96:L96"/>
    <mergeCell ref="C97:D97"/>
    <mergeCell ref="K97:L97"/>
    <mergeCell ref="C89:D89"/>
    <mergeCell ref="K89:L89"/>
    <mergeCell ref="C90:D90"/>
    <mergeCell ref="C92:D92"/>
    <mergeCell ref="C93:D93"/>
    <mergeCell ref="C81:D81"/>
    <mergeCell ref="K82:L82"/>
    <mergeCell ref="K85:O85"/>
    <mergeCell ref="M86:O86"/>
    <mergeCell ref="C87:I87"/>
    <mergeCell ref="C107:D107"/>
    <mergeCell ref="K107:L107"/>
    <mergeCell ref="C108:D108"/>
    <mergeCell ref="C110:D110"/>
    <mergeCell ref="C111:D111"/>
    <mergeCell ref="B101:P102"/>
    <mergeCell ref="K103:O103"/>
    <mergeCell ref="M104:O104"/>
    <mergeCell ref="C105:I105"/>
    <mergeCell ref="K105:L105"/>
    <mergeCell ref="C116:D116"/>
    <mergeCell ref="K116:L116"/>
    <mergeCell ref="C117:D117"/>
    <mergeCell ref="K118:L118"/>
    <mergeCell ref="B119:P120"/>
    <mergeCell ref="C112:D112"/>
    <mergeCell ref="C113:D113"/>
    <mergeCell ref="C114:D114"/>
    <mergeCell ref="K114:L114"/>
    <mergeCell ref="C115:D115"/>
    <mergeCell ref="K115:L115"/>
    <mergeCell ref="K139:O139"/>
    <mergeCell ref="M140:O140"/>
    <mergeCell ref="C141:I141"/>
    <mergeCell ref="K141:L141"/>
    <mergeCell ref="C143:D143"/>
    <mergeCell ref="K143:L143"/>
    <mergeCell ref="C144:D144"/>
    <mergeCell ref="C146:D146"/>
    <mergeCell ref="C147:D147"/>
    <mergeCell ref="C148:D148"/>
    <mergeCell ref="C149:D149"/>
    <mergeCell ref="C150:D150"/>
    <mergeCell ref="K150:L150"/>
    <mergeCell ref="C151:D151"/>
    <mergeCell ref="K151:L151"/>
    <mergeCell ref="C152:D152"/>
    <mergeCell ref="K152:L152"/>
    <mergeCell ref="C153:D153"/>
    <mergeCell ref="K154:L154"/>
    <mergeCell ref="B155:P156"/>
    <mergeCell ref="K157:O157"/>
    <mergeCell ref="M158:O158"/>
    <mergeCell ref="C159:I159"/>
    <mergeCell ref="K159:L159"/>
    <mergeCell ref="C161:D161"/>
    <mergeCell ref="K161:L161"/>
    <mergeCell ref="C162:D162"/>
    <mergeCell ref="C164:D164"/>
    <mergeCell ref="C165:D165"/>
    <mergeCell ref="C166:D166"/>
    <mergeCell ref="C167:D167"/>
    <mergeCell ref="C168:D168"/>
    <mergeCell ref="K168:L168"/>
    <mergeCell ref="C169:D169"/>
    <mergeCell ref="K169:L169"/>
    <mergeCell ref="C170:D170"/>
    <mergeCell ref="K170:L170"/>
    <mergeCell ref="C171:D171"/>
    <mergeCell ref="K172:L172"/>
    <mergeCell ref="B173:P174"/>
    <mergeCell ref="K175:O175"/>
    <mergeCell ref="M176:O176"/>
    <mergeCell ref="C177:I177"/>
    <mergeCell ref="K177:L177"/>
    <mergeCell ref="C179:D179"/>
    <mergeCell ref="K179:L179"/>
    <mergeCell ref="C180:D180"/>
    <mergeCell ref="C182:D182"/>
    <mergeCell ref="C183:D183"/>
    <mergeCell ref="C184:D184"/>
    <mergeCell ref="C185:D185"/>
    <mergeCell ref="C186:D186"/>
    <mergeCell ref="K186:L186"/>
    <mergeCell ref="C187:D187"/>
    <mergeCell ref="K187:L187"/>
    <mergeCell ref="C188:D188"/>
    <mergeCell ref="K188:L188"/>
    <mergeCell ref="C189:D189"/>
    <mergeCell ref="K190:L190"/>
    <mergeCell ref="B191:P192"/>
    <mergeCell ref="K193:O193"/>
    <mergeCell ref="M194:O194"/>
    <mergeCell ref="C195:I195"/>
    <mergeCell ref="K195:L195"/>
    <mergeCell ref="C197:D197"/>
    <mergeCell ref="K197:L197"/>
    <mergeCell ref="C198:D198"/>
    <mergeCell ref="C200:D200"/>
    <mergeCell ref="C201:D201"/>
    <mergeCell ref="C202:D202"/>
    <mergeCell ref="C203:D203"/>
    <mergeCell ref="C204:D204"/>
    <mergeCell ref="K204:L204"/>
    <mergeCell ref="C205:D205"/>
    <mergeCell ref="K205:L205"/>
    <mergeCell ref="C206:D206"/>
    <mergeCell ref="K206:L206"/>
    <mergeCell ref="C207:D207"/>
    <mergeCell ref="K208:L208"/>
    <mergeCell ref="B209:P210"/>
    <mergeCell ref="K211:O211"/>
    <mergeCell ref="M212:O212"/>
    <mergeCell ref="C213:I213"/>
    <mergeCell ref="K213:L213"/>
    <mergeCell ref="C215:D215"/>
    <mergeCell ref="K215:L215"/>
    <mergeCell ref="C216:D216"/>
    <mergeCell ref="C218:D218"/>
    <mergeCell ref="C219:D219"/>
    <mergeCell ref="C220:D220"/>
    <mergeCell ref="C221:D221"/>
    <mergeCell ref="C222:D222"/>
    <mergeCell ref="K222:L222"/>
    <mergeCell ref="C223:D223"/>
    <mergeCell ref="K223:L223"/>
    <mergeCell ref="C224:D224"/>
    <mergeCell ref="K224:L224"/>
    <mergeCell ref="C225:D225"/>
    <mergeCell ref="K226:L226"/>
    <mergeCell ref="B227:P228"/>
    <mergeCell ref="K229:O229"/>
    <mergeCell ref="M230:O230"/>
    <mergeCell ref="C231:I231"/>
    <mergeCell ref="K231:L231"/>
    <mergeCell ref="C233:D233"/>
    <mergeCell ref="K233:L233"/>
    <mergeCell ref="C234:D234"/>
    <mergeCell ref="C236:D236"/>
    <mergeCell ref="C237:D237"/>
    <mergeCell ref="C238:D238"/>
    <mergeCell ref="C239:D239"/>
    <mergeCell ref="C240:D240"/>
    <mergeCell ref="K240:L240"/>
    <mergeCell ref="C241:D241"/>
    <mergeCell ref="K241:L241"/>
    <mergeCell ref="C242:D242"/>
    <mergeCell ref="K242:L242"/>
    <mergeCell ref="C243:D243"/>
    <mergeCell ref="K244:L244"/>
    <mergeCell ref="B245:P246"/>
    <mergeCell ref="K247:O247"/>
    <mergeCell ref="M248:O248"/>
    <mergeCell ref="C249:I249"/>
    <mergeCell ref="K249:L249"/>
    <mergeCell ref="C251:D251"/>
    <mergeCell ref="K251:L251"/>
    <mergeCell ref="C252:D252"/>
    <mergeCell ref="C254:D254"/>
    <mergeCell ref="C255:D255"/>
    <mergeCell ref="C256:D256"/>
    <mergeCell ref="C257:D257"/>
    <mergeCell ref="C258:D258"/>
    <mergeCell ref="K258:L258"/>
    <mergeCell ref="C259:D259"/>
    <mergeCell ref="K259:L259"/>
    <mergeCell ref="C260:D260"/>
    <mergeCell ref="K260:L260"/>
    <mergeCell ref="C261:D261"/>
    <mergeCell ref="K262:L262"/>
    <mergeCell ref="B263:P264"/>
    <mergeCell ref="K265:O265"/>
    <mergeCell ref="M266:O266"/>
    <mergeCell ref="C267:I267"/>
    <mergeCell ref="K267:L267"/>
    <mergeCell ref="C269:D269"/>
    <mergeCell ref="K269:L269"/>
    <mergeCell ref="C270:D270"/>
    <mergeCell ref="C272:D272"/>
    <mergeCell ref="C273:D273"/>
    <mergeCell ref="C274:D274"/>
    <mergeCell ref="C275:D275"/>
    <mergeCell ref="C276:D276"/>
    <mergeCell ref="K276:L276"/>
    <mergeCell ref="C277:D277"/>
    <mergeCell ref="K277:L277"/>
    <mergeCell ref="C278:D278"/>
    <mergeCell ref="K278:L278"/>
    <mergeCell ref="C279:D279"/>
    <mergeCell ref="K280:L280"/>
    <mergeCell ref="B281:P282"/>
    <mergeCell ref="K283:O283"/>
    <mergeCell ref="M284:O284"/>
    <mergeCell ref="C285:I285"/>
    <mergeCell ref="K285:L285"/>
    <mergeCell ref="C287:D287"/>
    <mergeCell ref="K287:L287"/>
    <mergeCell ref="C288:D288"/>
    <mergeCell ref="C290:D290"/>
    <mergeCell ref="C291:D291"/>
    <mergeCell ref="C292:D292"/>
    <mergeCell ref="C293:D293"/>
    <mergeCell ref="C294:D294"/>
    <mergeCell ref="K294:L294"/>
    <mergeCell ref="C295:D295"/>
    <mergeCell ref="K295:L295"/>
    <mergeCell ref="C296:D296"/>
    <mergeCell ref="K296:L296"/>
    <mergeCell ref="C297:D297"/>
    <mergeCell ref="K298:L298"/>
    <mergeCell ref="B299:P300"/>
    <mergeCell ref="K301:O301"/>
    <mergeCell ref="M302:O302"/>
    <mergeCell ref="C303:I303"/>
    <mergeCell ref="K303:L303"/>
    <mergeCell ref="C305:D305"/>
    <mergeCell ref="K305:L305"/>
    <mergeCell ref="C306:D306"/>
    <mergeCell ref="C308:D308"/>
    <mergeCell ref="C309:D309"/>
    <mergeCell ref="C310:D310"/>
    <mergeCell ref="C311:D311"/>
    <mergeCell ref="C312:D312"/>
    <mergeCell ref="K312:L312"/>
    <mergeCell ref="C313:D313"/>
    <mergeCell ref="K313:L313"/>
    <mergeCell ref="C314:D314"/>
    <mergeCell ref="K314:L314"/>
    <mergeCell ref="C315:D315"/>
    <mergeCell ref="K316:L316"/>
    <mergeCell ref="B317:P318"/>
  </mergeCells>
  <pageMargins left="0.7" right="0.7" top="0.75" bottom="0.75" header="0.3" footer="0.3"/>
  <pageSetup orientation="portrait" r:id="rId1"/>
  <ignoredErrors>
    <ignoredError sqref="E28:H28 E46:H46 E64:H64 E82:H82 E100:H100 E118:H118 E136:H136 E154:H154 E172:H172 E190:H190 E208:H208 E226:H226 E244:H244 E262:H262 E280:H280 E298:H298 E316:H316 E334:H334 E352:H352 E370:H370" formulaRange="1"/>
    <ignoredError sqref="E13:E14 H13 E31:E32 H31 E49:E50 H49 E67:E68 H67 E85:E86 H85 E103:E104 H103 E121:E122 H121 E139:E140 H139 E157:E158 H157 E175:E176 H175 E193:E194 H193 H211 E211:E212 H229 E229:E230 H247 E247:E248 E265:E266 H265 H283 E283:E284 E301:E302 H301 C25:D26 E319:E320 H319 C331:D332 E337:E338 H337 C349:D350 E355:E356 H355 C43:D44 C367:D368 C259:D260 C277:D278 C295:D296 C223:D224 C205:D206 C187:D188 C169:D170 C151:D152 C133:D134 C115:D116 C97:D98 C79:D80 C61:D62 C241:D242 C313:D314" unlockedFormula="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K223"/>
  <sheetViews>
    <sheetView zoomScale="130" zoomScaleNormal="130" workbookViewId="0">
      <selection activeCell="B1" sqref="B1"/>
    </sheetView>
  </sheetViews>
  <sheetFormatPr defaultRowHeight="15" x14ac:dyDescent="0.25"/>
  <cols>
    <col min="1" max="1" width="6.85546875" customWidth="1"/>
    <col min="2" max="2" width="9.7109375" customWidth="1"/>
    <col min="3" max="3" width="10.7109375" customWidth="1"/>
    <col min="4" max="5" width="9.7109375" customWidth="1"/>
    <col min="6" max="6" width="9.85546875" customWidth="1"/>
    <col min="7" max="8" width="9.7109375" customWidth="1"/>
    <col min="9" max="11" width="10.7109375" customWidth="1"/>
    <col min="12" max="12" width="6.85546875" customWidth="1"/>
    <col min="13" max="42" width="6.85546875" style="1" customWidth="1"/>
    <col min="43" max="43" width="7.5703125" customWidth="1"/>
    <col min="44" max="44" width="10.7109375" customWidth="1"/>
    <col min="45" max="45" width="9.28515625" customWidth="1"/>
  </cols>
  <sheetData>
    <row r="1" spans="1:63" x14ac:dyDescent="0.25">
      <c r="A1" s="133"/>
      <c r="B1" s="133"/>
      <c r="C1" s="133"/>
      <c r="D1" s="133"/>
      <c r="E1" s="133"/>
      <c r="F1" s="133"/>
      <c r="G1" s="133"/>
      <c r="H1" s="133"/>
      <c r="I1" s="133"/>
      <c r="J1" s="133"/>
      <c r="K1" s="133"/>
      <c r="L1" s="133"/>
      <c r="AQ1" s="1"/>
      <c r="AR1" s="1"/>
      <c r="AS1" s="1"/>
      <c r="AT1" s="1"/>
      <c r="AU1" s="1"/>
      <c r="AV1" s="1"/>
      <c r="AW1" s="1"/>
      <c r="AX1" s="1"/>
      <c r="AY1" s="1"/>
      <c r="AZ1" s="1"/>
      <c r="BA1" s="1"/>
      <c r="BB1" s="1"/>
      <c r="BC1" s="1"/>
      <c r="BD1" s="1"/>
      <c r="BE1" s="1"/>
      <c r="BF1" s="1"/>
      <c r="BG1" s="1"/>
      <c r="BH1" s="1"/>
      <c r="BI1" s="1"/>
      <c r="BJ1" s="1"/>
      <c r="BK1" s="1"/>
    </row>
    <row r="2" spans="1:63" x14ac:dyDescent="0.25">
      <c r="A2" s="133"/>
      <c r="B2" s="229" t="s">
        <v>87</v>
      </c>
      <c r="C2" s="230"/>
      <c r="D2" s="230"/>
      <c r="E2" s="230"/>
      <c r="F2" s="230"/>
      <c r="G2" s="230"/>
      <c r="H2" s="230"/>
      <c r="I2" s="230"/>
      <c r="J2" s="230"/>
      <c r="K2" s="230"/>
      <c r="L2" s="231"/>
      <c r="M2" s="318"/>
      <c r="N2" s="318"/>
      <c r="O2" s="318"/>
      <c r="P2" s="318"/>
      <c r="Q2" s="318"/>
      <c r="R2" s="318"/>
      <c r="S2" s="318"/>
      <c r="T2" s="318"/>
      <c r="U2" s="318"/>
      <c r="V2" s="318"/>
      <c r="W2" s="318"/>
      <c r="X2" s="318"/>
      <c r="Y2" s="318"/>
      <c r="Z2" s="318"/>
      <c r="AA2" s="318"/>
      <c r="AB2" s="318"/>
      <c r="AC2" s="318"/>
      <c r="AD2" s="318"/>
      <c r="AE2" s="318"/>
      <c r="AF2" s="318"/>
      <c r="AG2" s="318"/>
      <c r="AH2" s="318"/>
      <c r="AI2" s="318"/>
      <c r="AJ2" s="318"/>
      <c r="AK2" s="318"/>
      <c r="AL2" s="318"/>
      <c r="AM2" s="318"/>
      <c r="AN2" s="318"/>
      <c r="AO2" s="318"/>
      <c r="AP2" s="318"/>
      <c r="AQ2" s="1"/>
      <c r="AR2" s="1"/>
      <c r="AS2" s="1"/>
      <c r="AT2" s="1"/>
      <c r="AU2" s="1"/>
      <c r="AV2" s="1"/>
      <c r="AW2" s="1"/>
      <c r="AX2" s="1"/>
      <c r="AY2" s="1"/>
      <c r="AZ2" s="1"/>
      <c r="BA2" s="1"/>
      <c r="BB2" s="1"/>
      <c r="BC2" s="1"/>
      <c r="BD2" s="1"/>
      <c r="BE2" s="1"/>
      <c r="BF2" s="1"/>
      <c r="BG2" s="1"/>
      <c r="BH2" s="1"/>
      <c r="BI2" s="1"/>
      <c r="BJ2" s="1"/>
      <c r="BK2" s="1"/>
    </row>
    <row r="3" spans="1:63" x14ac:dyDescent="0.25">
      <c r="A3" s="133"/>
      <c r="B3" s="232" t="s">
        <v>88</v>
      </c>
      <c r="C3" s="233"/>
      <c r="D3" s="233"/>
      <c r="E3" s="233"/>
      <c r="F3" s="233"/>
      <c r="G3" s="233"/>
      <c r="H3" s="233"/>
      <c r="I3" s="233"/>
      <c r="J3" s="233"/>
      <c r="K3" s="233"/>
      <c r="L3" s="234"/>
      <c r="M3" s="318"/>
      <c r="N3" s="318"/>
      <c r="O3" s="318"/>
      <c r="P3" s="318"/>
      <c r="Q3" s="318"/>
      <c r="R3" s="318"/>
      <c r="S3" s="318"/>
      <c r="T3" s="318"/>
      <c r="U3" s="318"/>
      <c r="V3" s="318"/>
      <c r="W3" s="318"/>
      <c r="X3" s="318"/>
      <c r="Y3" s="318"/>
      <c r="Z3" s="318"/>
      <c r="AA3" s="318"/>
      <c r="AB3" s="318"/>
      <c r="AC3" s="318"/>
      <c r="AD3" s="318"/>
      <c r="AE3" s="318"/>
      <c r="AF3" s="318"/>
      <c r="AG3" s="318"/>
      <c r="AH3" s="318"/>
      <c r="AI3" s="318"/>
      <c r="AJ3" s="318"/>
      <c r="AK3" s="318"/>
      <c r="AL3" s="318"/>
      <c r="AM3" s="318"/>
      <c r="AN3" s="318"/>
      <c r="AO3" s="318"/>
      <c r="AP3" s="318"/>
      <c r="AQ3" s="1"/>
      <c r="AR3" s="1"/>
      <c r="AS3" s="10"/>
      <c r="AT3" s="1"/>
      <c r="AU3" s="1"/>
      <c r="AV3" s="1"/>
      <c r="AW3" s="1"/>
      <c r="AX3" s="1"/>
      <c r="AY3" s="1"/>
      <c r="AZ3" s="1"/>
      <c r="BA3" s="1"/>
      <c r="BB3" s="1"/>
      <c r="BC3" s="1"/>
      <c r="BD3" s="1"/>
      <c r="BE3" s="1"/>
      <c r="BF3" s="1"/>
      <c r="BG3" s="1"/>
      <c r="BH3" s="1"/>
      <c r="BI3" s="1"/>
      <c r="BJ3" s="1"/>
      <c r="BK3" s="1"/>
    </row>
    <row r="4" spans="1:63" x14ac:dyDescent="0.25">
      <c r="A4" s="134"/>
      <c r="B4" s="232" t="s">
        <v>89</v>
      </c>
      <c r="C4" s="235"/>
      <c r="D4" s="235"/>
      <c r="E4" s="235"/>
      <c r="F4" s="235"/>
      <c r="G4" s="235"/>
      <c r="H4" s="235"/>
      <c r="I4" s="235"/>
      <c r="J4" s="235"/>
      <c r="K4" s="233"/>
      <c r="L4" s="234"/>
      <c r="M4" s="318"/>
      <c r="N4" s="318"/>
      <c r="O4" s="318"/>
      <c r="P4" s="318"/>
      <c r="Q4" s="318"/>
      <c r="R4" s="318"/>
      <c r="S4" s="318"/>
      <c r="T4" s="318"/>
      <c r="U4" s="318"/>
      <c r="V4" s="318"/>
      <c r="W4" s="318"/>
      <c r="X4" s="318"/>
      <c r="Y4" s="318"/>
      <c r="Z4" s="318"/>
      <c r="AA4" s="318"/>
      <c r="AB4" s="318"/>
      <c r="AC4" s="318"/>
      <c r="AD4" s="318"/>
      <c r="AE4" s="318"/>
      <c r="AF4" s="318"/>
      <c r="AG4" s="318"/>
      <c r="AH4" s="318"/>
      <c r="AI4" s="318"/>
      <c r="AJ4" s="318"/>
      <c r="AK4" s="318"/>
      <c r="AL4" s="318"/>
      <c r="AM4" s="318"/>
      <c r="AN4" s="318"/>
      <c r="AO4" s="318"/>
      <c r="AP4" s="318"/>
      <c r="AQ4" s="1"/>
      <c r="AR4" s="1"/>
      <c r="AS4" s="1"/>
      <c r="AT4" s="1"/>
      <c r="AU4" s="1"/>
      <c r="AV4" s="1"/>
      <c r="AW4" s="10"/>
      <c r="AX4" s="10"/>
      <c r="AY4" s="10"/>
      <c r="AZ4" s="10"/>
      <c r="BA4" s="10"/>
      <c r="BB4" s="10"/>
      <c r="BC4" s="10"/>
      <c r="BD4" s="10"/>
      <c r="BE4" s="10"/>
      <c r="BF4" s="10"/>
      <c r="BG4" s="10"/>
      <c r="BH4" s="10"/>
      <c r="BI4" s="10"/>
      <c r="BJ4" s="10"/>
      <c r="BK4" s="10"/>
    </row>
    <row r="5" spans="1:63" x14ac:dyDescent="0.25">
      <c r="A5" s="134"/>
      <c r="B5" s="236" t="s">
        <v>114</v>
      </c>
      <c r="C5" s="235"/>
      <c r="D5" s="235"/>
      <c r="E5" s="235"/>
      <c r="F5" s="235"/>
      <c r="G5" s="235"/>
      <c r="H5" s="235"/>
      <c r="I5" s="235"/>
      <c r="J5" s="235"/>
      <c r="K5" s="233"/>
      <c r="L5" s="234"/>
      <c r="M5" s="318"/>
      <c r="N5" s="318"/>
      <c r="O5" s="318"/>
      <c r="P5" s="318"/>
      <c r="Q5" s="318"/>
      <c r="R5" s="318"/>
      <c r="S5" s="318"/>
      <c r="T5" s="318"/>
      <c r="U5" s="318"/>
      <c r="V5" s="318"/>
      <c r="W5" s="318"/>
      <c r="X5" s="318"/>
      <c r="Y5" s="318"/>
      <c r="Z5" s="318"/>
      <c r="AA5" s="318"/>
      <c r="AB5" s="318"/>
      <c r="AC5" s="318"/>
      <c r="AD5" s="318"/>
      <c r="AE5" s="318"/>
      <c r="AF5" s="318"/>
      <c r="AG5" s="318"/>
      <c r="AH5" s="318"/>
      <c r="AI5" s="318"/>
      <c r="AJ5" s="318"/>
      <c r="AK5" s="318"/>
      <c r="AL5" s="318"/>
      <c r="AM5" s="318"/>
      <c r="AN5" s="318"/>
      <c r="AO5" s="318"/>
      <c r="AP5" s="318"/>
      <c r="AQ5" s="1"/>
      <c r="AR5" s="1"/>
      <c r="AS5" s="1"/>
      <c r="AT5" s="1"/>
      <c r="AU5" s="1"/>
      <c r="AV5" s="1"/>
      <c r="AW5" s="10"/>
      <c r="AX5" s="10"/>
      <c r="AY5" s="10"/>
      <c r="AZ5" s="10"/>
      <c r="BA5" s="10"/>
      <c r="BB5" s="10"/>
      <c r="BC5" s="10"/>
      <c r="BD5" s="10"/>
      <c r="BE5" s="10"/>
      <c r="BF5" s="10"/>
      <c r="BG5" s="10"/>
      <c r="BH5" s="10"/>
      <c r="BI5" s="10"/>
      <c r="BJ5" s="10"/>
      <c r="BK5" s="10"/>
    </row>
    <row r="6" spans="1:63" x14ac:dyDescent="0.25">
      <c r="A6" s="134"/>
      <c r="B6" s="236" t="s">
        <v>155</v>
      </c>
      <c r="C6" s="235"/>
      <c r="D6" s="235"/>
      <c r="E6" s="235"/>
      <c r="F6" s="235"/>
      <c r="G6" s="235"/>
      <c r="H6" s="235"/>
      <c r="I6" s="235"/>
      <c r="J6" s="235"/>
      <c r="K6" s="233"/>
      <c r="L6" s="234"/>
      <c r="M6" s="318"/>
      <c r="N6" s="318"/>
      <c r="O6" s="318"/>
      <c r="P6" s="318"/>
      <c r="Q6" s="318"/>
      <c r="R6" s="318"/>
      <c r="S6" s="318"/>
      <c r="T6" s="318"/>
      <c r="U6" s="318"/>
      <c r="V6" s="318"/>
      <c r="W6" s="318"/>
      <c r="X6" s="318"/>
      <c r="Y6" s="318"/>
      <c r="Z6" s="318"/>
      <c r="AA6" s="318"/>
      <c r="AB6" s="318"/>
      <c r="AC6" s="318"/>
      <c r="AD6" s="318"/>
      <c r="AE6" s="318"/>
      <c r="AF6" s="318"/>
      <c r="AG6" s="318"/>
      <c r="AH6" s="318"/>
      <c r="AI6" s="318"/>
      <c r="AJ6" s="318"/>
      <c r="AK6" s="318"/>
      <c r="AL6" s="318"/>
      <c r="AM6" s="318"/>
      <c r="AN6" s="318"/>
      <c r="AO6" s="318"/>
      <c r="AP6" s="318"/>
      <c r="AQ6" s="1"/>
      <c r="AR6" s="1"/>
      <c r="AS6" s="1"/>
      <c r="AT6" s="1"/>
      <c r="AU6" s="1"/>
      <c r="AV6" s="1"/>
      <c r="AW6" s="10"/>
      <c r="AX6" s="10"/>
      <c r="AY6" s="10"/>
      <c r="AZ6" s="10"/>
      <c r="BA6" s="10"/>
      <c r="BB6" s="10"/>
      <c r="BC6" s="10"/>
      <c r="BD6" s="10"/>
      <c r="BE6" s="10"/>
      <c r="BF6" s="10"/>
      <c r="BG6" s="10"/>
      <c r="BH6" s="10"/>
      <c r="BI6" s="10"/>
      <c r="BJ6" s="10"/>
      <c r="BK6" s="10"/>
    </row>
    <row r="7" spans="1:63" x14ac:dyDescent="0.25">
      <c r="A7" s="134"/>
      <c r="B7" s="236" t="s">
        <v>166</v>
      </c>
      <c r="C7" s="235"/>
      <c r="D7" s="235"/>
      <c r="E7" s="235"/>
      <c r="F7" s="235"/>
      <c r="G7" s="235"/>
      <c r="H7" s="235"/>
      <c r="I7" s="235"/>
      <c r="J7" s="235"/>
      <c r="K7" s="233"/>
      <c r="L7" s="234"/>
      <c r="M7" s="318"/>
      <c r="N7" s="318"/>
      <c r="O7" s="318"/>
      <c r="P7" s="318"/>
      <c r="Q7" s="318"/>
      <c r="R7" s="318"/>
      <c r="S7" s="318"/>
      <c r="T7" s="318"/>
      <c r="U7" s="318"/>
      <c r="V7" s="318"/>
      <c r="W7" s="318"/>
      <c r="X7" s="318"/>
      <c r="Y7" s="318"/>
      <c r="Z7" s="318"/>
      <c r="AA7" s="318"/>
      <c r="AB7" s="318"/>
      <c r="AC7" s="318"/>
      <c r="AD7" s="318"/>
      <c r="AE7" s="318"/>
      <c r="AF7" s="318"/>
      <c r="AG7" s="318"/>
      <c r="AH7" s="318"/>
      <c r="AI7" s="318"/>
      <c r="AJ7" s="318"/>
      <c r="AK7" s="318"/>
      <c r="AL7" s="318"/>
      <c r="AM7" s="318"/>
      <c r="AN7" s="318"/>
      <c r="AO7" s="318"/>
      <c r="AP7" s="318"/>
      <c r="AQ7" s="1"/>
      <c r="AR7" s="1"/>
      <c r="AS7" s="1"/>
      <c r="AT7" s="1"/>
      <c r="AU7" s="1"/>
      <c r="AV7" s="1"/>
      <c r="AW7" s="10"/>
      <c r="AX7" s="10"/>
      <c r="AY7" s="10"/>
      <c r="AZ7" s="10"/>
      <c r="BA7" s="10"/>
      <c r="BB7" s="10"/>
      <c r="BC7" s="10"/>
      <c r="BD7" s="10"/>
      <c r="BE7" s="10"/>
      <c r="BF7" s="10"/>
      <c r="BG7" s="10"/>
      <c r="BH7" s="10"/>
      <c r="BI7" s="10"/>
      <c r="BJ7" s="10"/>
      <c r="BK7" s="10"/>
    </row>
    <row r="8" spans="1:63" x14ac:dyDescent="0.25">
      <c r="A8" s="134"/>
      <c r="B8" s="232" t="s">
        <v>115</v>
      </c>
      <c r="C8" s="235"/>
      <c r="D8" s="235"/>
      <c r="E8" s="235"/>
      <c r="F8" s="235"/>
      <c r="G8" s="235"/>
      <c r="H8" s="235"/>
      <c r="I8" s="235"/>
      <c r="J8" s="235"/>
      <c r="K8" s="233"/>
      <c r="L8" s="234"/>
      <c r="M8" s="318"/>
      <c r="N8" s="318"/>
      <c r="O8" s="318"/>
      <c r="P8" s="318"/>
      <c r="Q8" s="318"/>
      <c r="R8" s="318"/>
      <c r="S8" s="318"/>
      <c r="T8" s="318"/>
      <c r="U8" s="318"/>
      <c r="V8" s="318"/>
      <c r="W8" s="318"/>
      <c r="X8" s="318"/>
      <c r="Y8" s="318"/>
      <c r="Z8" s="318"/>
      <c r="AA8" s="318"/>
      <c r="AB8" s="318"/>
      <c r="AC8" s="318"/>
      <c r="AD8" s="318"/>
      <c r="AE8" s="318"/>
      <c r="AF8" s="318"/>
      <c r="AG8" s="318"/>
      <c r="AH8" s="318"/>
      <c r="AI8" s="318"/>
      <c r="AJ8" s="318"/>
      <c r="AK8" s="318"/>
      <c r="AL8" s="318"/>
      <c r="AM8" s="318"/>
      <c r="AN8" s="318"/>
      <c r="AO8" s="318"/>
      <c r="AP8" s="318"/>
      <c r="AQ8" s="1"/>
      <c r="AR8" s="1"/>
      <c r="AS8" s="1"/>
      <c r="AT8" s="1"/>
      <c r="AU8" s="1"/>
      <c r="AV8" s="1"/>
      <c r="AW8" s="10"/>
      <c r="AX8" s="10"/>
      <c r="AY8" s="10"/>
      <c r="AZ8" s="10"/>
      <c r="BA8" s="10"/>
      <c r="BB8" s="10"/>
      <c r="BC8" s="11"/>
      <c r="BD8" s="11"/>
      <c r="BE8" s="11"/>
      <c r="BF8" s="11"/>
      <c r="BG8" s="11"/>
      <c r="BH8" s="11"/>
      <c r="BI8" s="11"/>
      <c r="BJ8" s="11"/>
      <c r="BK8" s="11"/>
    </row>
    <row r="9" spans="1:63" x14ac:dyDescent="0.25">
      <c r="A9" s="134"/>
      <c r="B9" s="237" t="s">
        <v>116</v>
      </c>
      <c r="C9" s="235"/>
      <c r="D9" s="235"/>
      <c r="E9" s="235"/>
      <c r="F9" s="235"/>
      <c r="G9" s="235"/>
      <c r="H9" s="235"/>
      <c r="I9" s="235"/>
      <c r="J9" s="235"/>
      <c r="K9" s="233"/>
      <c r="L9" s="234"/>
      <c r="M9" s="318"/>
      <c r="N9" s="318"/>
      <c r="O9" s="318"/>
      <c r="P9" s="318"/>
      <c r="Q9" s="318"/>
      <c r="R9" s="318"/>
      <c r="S9" s="318"/>
      <c r="T9" s="318"/>
      <c r="U9" s="318"/>
      <c r="V9" s="318"/>
      <c r="W9" s="318"/>
      <c r="X9" s="318"/>
      <c r="Y9" s="318"/>
      <c r="Z9" s="318"/>
      <c r="AA9" s="318"/>
      <c r="AB9" s="318"/>
      <c r="AC9" s="318"/>
      <c r="AD9" s="318"/>
      <c r="AE9" s="318"/>
      <c r="AF9" s="318"/>
      <c r="AG9" s="318"/>
      <c r="AH9" s="318"/>
      <c r="AI9" s="318"/>
      <c r="AJ9" s="318"/>
      <c r="AK9" s="318"/>
      <c r="AL9" s="318"/>
      <c r="AM9" s="318"/>
      <c r="AN9" s="318"/>
      <c r="AO9" s="318"/>
      <c r="AP9" s="318"/>
      <c r="AQ9" s="1"/>
      <c r="AR9" s="1"/>
      <c r="AS9" s="1"/>
      <c r="AT9" s="1"/>
      <c r="AU9" s="1"/>
      <c r="AV9" s="1"/>
      <c r="AW9" s="10"/>
      <c r="AX9" s="10"/>
      <c r="AY9" s="10"/>
      <c r="AZ9" s="10"/>
      <c r="BA9" s="10"/>
      <c r="BB9" s="10"/>
      <c r="BC9" s="10"/>
      <c r="BD9" s="10"/>
      <c r="BE9" s="10"/>
      <c r="BF9" s="10"/>
      <c r="BG9" s="11"/>
      <c r="BH9" s="11"/>
      <c r="BI9" s="11"/>
      <c r="BJ9" s="11"/>
      <c r="BK9" s="11"/>
    </row>
    <row r="10" spans="1:63" x14ac:dyDescent="0.25">
      <c r="A10" s="134"/>
      <c r="B10" s="237" t="s">
        <v>167</v>
      </c>
      <c r="C10" s="235"/>
      <c r="D10" s="235"/>
      <c r="E10" s="235"/>
      <c r="F10" s="235"/>
      <c r="G10" s="235"/>
      <c r="H10" s="235"/>
      <c r="I10" s="235"/>
      <c r="J10" s="235"/>
      <c r="K10" s="233"/>
      <c r="L10" s="234"/>
      <c r="M10" s="318"/>
      <c r="N10" s="318"/>
      <c r="O10" s="318"/>
      <c r="P10" s="318"/>
      <c r="Q10" s="318"/>
      <c r="R10" s="318"/>
      <c r="S10" s="318"/>
      <c r="T10" s="318"/>
      <c r="U10" s="318"/>
      <c r="V10" s="318"/>
      <c r="W10" s="318"/>
      <c r="X10" s="318"/>
      <c r="Y10" s="318"/>
      <c r="Z10" s="318"/>
      <c r="AA10" s="318"/>
      <c r="AB10" s="318"/>
      <c r="AC10" s="318"/>
      <c r="AD10" s="318"/>
      <c r="AE10" s="318"/>
      <c r="AF10" s="318"/>
      <c r="AG10" s="318"/>
      <c r="AH10" s="318"/>
      <c r="AI10" s="318"/>
      <c r="AJ10" s="318"/>
      <c r="AK10" s="318"/>
      <c r="AL10" s="318"/>
      <c r="AM10" s="318"/>
      <c r="AN10" s="318"/>
      <c r="AO10" s="318"/>
      <c r="AP10" s="318"/>
      <c r="AQ10" s="1"/>
      <c r="AR10" s="1"/>
      <c r="AS10" s="1"/>
      <c r="AT10" s="1"/>
      <c r="AU10" s="1"/>
      <c r="AV10" s="1"/>
      <c r="AW10" s="10"/>
      <c r="AX10" s="10"/>
      <c r="AY10" s="10"/>
      <c r="AZ10" s="10"/>
      <c r="BA10" s="10"/>
      <c r="BB10" s="10"/>
      <c r="BC10" s="10"/>
      <c r="BD10" s="10"/>
      <c r="BE10" s="10"/>
      <c r="BF10" s="10"/>
      <c r="BG10" s="11"/>
      <c r="BH10" s="11"/>
      <c r="BI10" s="11"/>
      <c r="BJ10" s="11"/>
      <c r="BK10" s="11"/>
    </row>
    <row r="11" spans="1:63" x14ac:dyDescent="0.25">
      <c r="A11" s="134"/>
      <c r="B11" s="237" t="s">
        <v>168</v>
      </c>
      <c r="C11" s="235"/>
      <c r="D11" s="235"/>
      <c r="E11" s="235"/>
      <c r="F11" s="235"/>
      <c r="G11" s="235"/>
      <c r="H11" s="235"/>
      <c r="I11" s="235"/>
      <c r="J11" s="235"/>
      <c r="K11" s="233"/>
      <c r="L11" s="234"/>
      <c r="M11" s="318"/>
      <c r="N11" s="318"/>
      <c r="O11" s="318"/>
      <c r="P11" s="318"/>
      <c r="Q11" s="318"/>
      <c r="R11" s="318"/>
      <c r="S11" s="318"/>
      <c r="T11" s="318"/>
      <c r="U11" s="318"/>
      <c r="V11" s="318"/>
      <c r="W11" s="318"/>
      <c r="X11" s="318"/>
      <c r="Y11" s="318"/>
      <c r="Z11" s="318"/>
      <c r="AA11" s="318"/>
      <c r="AB11" s="318"/>
      <c r="AC11" s="318"/>
      <c r="AD11" s="318"/>
      <c r="AE11" s="318"/>
      <c r="AF11" s="318"/>
      <c r="AG11" s="318"/>
      <c r="AH11" s="318"/>
      <c r="AI11" s="318"/>
      <c r="AJ11" s="318"/>
      <c r="AK11" s="318"/>
      <c r="AL11" s="318"/>
      <c r="AM11" s="318"/>
      <c r="AN11" s="318"/>
      <c r="AO11" s="318"/>
      <c r="AP11" s="318"/>
      <c r="AQ11" s="1"/>
      <c r="AR11" s="1"/>
      <c r="AS11" s="1"/>
      <c r="AT11" s="1"/>
      <c r="AU11" s="1"/>
      <c r="AV11" s="1"/>
      <c r="AW11" s="10"/>
      <c r="AX11" s="10"/>
      <c r="AY11" s="10"/>
      <c r="AZ11" s="10"/>
      <c r="BA11" s="10"/>
      <c r="BB11" s="10"/>
      <c r="BC11" s="10"/>
      <c r="BD11" s="10"/>
      <c r="BE11" s="10"/>
      <c r="BF11" s="10"/>
      <c r="BG11" s="11"/>
      <c r="BH11" s="11"/>
      <c r="BI11" s="11"/>
      <c r="BJ11" s="11"/>
      <c r="BK11" s="11"/>
    </row>
    <row r="12" spans="1:63" x14ac:dyDescent="0.25">
      <c r="A12" s="134"/>
      <c r="B12" s="237" t="s">
        <v>169</v>
      </c>
      <c r="C12" s="235"/>
      <c r="D12" s="235"/>
      <c r="E12" s="235"/>
      <c r="F12" s="235"/>
      <c r="G12" s="235"/>
      <c r="H12" s="235"/>
      <c r="I12" s="235"/>
      <c r="J12" s="235"/>
      <c r="K12" s="233"/>
      <c r="L12" s="234"/>
      <c r="M12" s="318"/>
      <c r="N12" s="318"/>
      <c r="O12" s="318"/>
      <c r="P12" s="318"/>
      <c r="Q12" s="318"/>
      <c r="R12" s="318"/>
      <c r="S12" s="318"/>
      <c r="T12" s="318"/>
      <c r="U12" s="318"/>
      <c r="V12" s="318"/>
      <c r="W12" s="318"/>
      <c r="X12" s="318"/>
      <c r="Y12" s="318"/>
      <c r="Z12" s="318"/>
      <c r="AA12" s="318"/>
      <c r="AB12" s="318"/>
      <c r="AC12" s="318"/>
      <c r="AD12" s="318"/>
      <c r="AE12" s="318"/>
      <c r="AF12" s="318"/>
      <c r="AG12" s="318"/>
      <c r="AH12" s="318"/>
      <c r="AI12" s="318"/>
      <c r="AJ12" s="318"/>
      <c r="AK12" s="318"/>
      <c r="AL12" s="318"/>
      <c r="AM12" s="318"/>
      <c r="AN12" s="318"/>
      <c r="AO12" s="318"/>
      <c r="AP12" s="318"/>
      <c r="AQ12" s="1"/>
      <c r="AR12" s="1"/>
      <c r="AS12" s="1"/>
      <c r="AT12" s="1"/>
      <c r="AU12" s="1"/>
      <c r="AV12" s="1"/>
      <c r="AW12" s="10"/>
      <c r="AX12" s="10"/>
      <c r="AY12" s="10"/>
      <c r="AZ12" s="10"/>
      <c r="BA12" s="10"/>
      <c r="BB12" s="10"/>
      <c r="BC12" s="10"/>
      <c r="BD12" s="10"/>
      <c r="BE12" s="10"/>
      <c r="BF12" s="10"/>
      <c r="BG12" s="11"/>
      <c r="BH12" s="11"/>
      <c r="BI12" s="11"/>
      <c r="BJ12" s="11"/>
      <c r="BK12" s="11"/>
    </row>
    <row r="13" spans="1:63" x14ac:dyDescent="0.25">
      <c r="A13" s="134"/>
      <c r="B13" s="238" t="s">
        <v>170</v>
      </c>
      <c r="C13" s="239"/>
      <c r="D13" s="239"/>
      <c r="E13" s="240"/>
      <c r="F13" s="239"/>
      <c r="G13" s="239"/>
      <c r="H13" s="239"/>
      <c r="I13" s="239"/>
      <c r="J13" s="239"/>
      <c r="K13" s="240"/>
      <c r="L13" s="241"/>
      <c r="M13" s="318"/>
      <c r="N13" s="318"/>
      <c r="O13" s="318"/>
      <c r="P13" s="318"/>
      <c r="Q13" s="318"/>
      <c r="R13" s="318"/>
      <c r="S13" s="318"/>
      <c r="T13" s="318"/>
      <c r="U13" s="318"/>
      <c r="V13" s="318"/>
      <c r="W13" s="318"/>
      <c r="X13" s="318"/>
      <c r="Y13" s="318"/>
      <c r="Z13" s="318"/>
      <c r="AA13" s="318"/>
      <c r="AB13" s="318"/>
      <c r="AC13" s="318"/>
      <c r="AD13" s="318"/>
      <c r="AE13" s="318"/>
      <c r="AF13" s="318"/>
      <c r="AG13" s="318"/>
      <c r="AH13" s="318"/>
      <c r="AI13" s="318"/>
      <c r="AJ13" s="318"/>
      <c r="AK13" s="318"/>
      <c r="AL13" s="318"/>
      <c r="AM13" s="318"/>
      <c r="AN13" s="318"/>
      <c r="AO13" s="318"/>
      <c r="AP13" s="318"/>
      <c r="AQ13" s="1"/>
      <c r="AR13" s="1"/>
      <c r="AS13" s="1"/>
      <c r="AT13" s="1"/>
      <c r="AU13" s="1"/>
      <c r="AV13" s="1"/>
      <c r="AW13" s="10"/>
      <c r="AX13" s="10"/>
      <c r="AY13" s="10"/>
      <c r="AZ13" s="10"/>
      <c r="BA13" s="10"/>
      <c r="BB13" s="10"/>
      <c r="BC13" s="10"/>
      <c r="BD13" s="10"/>
      <c r="BE13" s="10"/>
      <c r="BF13" s="10"/>
      <c r="BG13" s="10"/>
      <c r="BH13" s="11"/>
      <c r="BI13" s="11"/>
      <c r="BJ13" s="11"/>
      <c r="BK13" s="11"/>
    </row>
    <row r="14" spans="1:63" x14ac:dyDescent="0.25">
      <c r="A14" s="134"/>
      <c r="B14" s="133"/>
      <c r="C14" s="199"/>
      <c r="D14" s="199"/>
      <c r="E14" s="198"/>
      <c r="F14" s="199"/>
      <c r="G14" s="199"/>
      <c r="H14" s="199"/>
      <c r="I14" s="199"/>
      <c r="J14" s="199"/>
      <c r="K14" s="198"/>
      <c r="L14" s="198"/>
      <c r="M14" s="245"/>
      <c r="N14" s="245"/>
      <c r="O14" s="245"/>
      <c r="P14" s="245"/>
      <c r="Q14" s="245"/>
      <c r="R14" s="245"/>
      <c r="S14" s="245"/>
      <c r="T14" s="245"/>
      <c r="U14" s="245"/>
      <c r="V14" s="245"/>
      <c r="W14" s="245"/>
      <c r="X14" s="245"/>
      <c r="Y14" s="245"/>
      <c r="Z14" s="245"/>
      <c r="AA14" s="245"/>
      <c r="AB14" s="245"/>
      <c r="AC14" s="245"/>
      <c r="AD14" s="245"/>
      <c r="AE14" s="245"/>
      <c r="AF14" s="245"/>
      <c r="AG14" s="245"/>
      <c r="AH14" s="245"/>
      <c r="AI14" s="245"/>
      <c r="AJ14" s="245"/>
      <c r="AK14" s="245"/>
      <c r="AL14" s="245"/>
      <c r="AM14" s="245"/>
      <c r="AN14" s="245"/>
      <c r="AO14" s="245"/>
      <c r="AP14" s="245"/>
      <c r="AQ14" s="1"/>
      <c r="AR14" s="1"/>
      <c r="AS14" s="1"/>
      <c r="AT14" s="1"/>
      <c r="AU14" s="1"/>
      <c r="AV14" s="1"/>
      <c r="AW14" s="10"/>
      <c r="AX14" s="10"/>
      <c r="AY14" s="10"/>
      <c r="AZ14" s="10"/>
      <c r="BA14" s="10"/>
      <c r="BB14" s="10"/>
      <c r="BC14" s="10"/>
      <c r="BD14" s="10"/>
      <c r="BE14" s="10"/>
      <c r="BF14" s="10"/>
      <c r="BG14" s="10"/>
      <c r="BH14" s="11"/>
      <c r="BI14" s="11"/>
      <c r="BJ14" s="11"/>
      <c r="BK14" s="11"/>
    </row>
    <row r="15" spans="1:63" x14ac:dyDescent="0.25">
      <c r="A15" s="134"/>
      <c r="B15" s="133"/>
      <c r="C15" s="134"/>
      <c r="D15" s="134"/>
      <c r="E15" s="133"/>
      <c r="F15" s="134"/>
      <c r="G15" s="134"/>
      <c r="H15" s="134"/>
      <c r="I15" s="134"/>
      <c r="J15" s="134"/>
      <c r="K15" s="134"/>
      <c r="L15" s="134"/>
      <c r="M15" s="10"/>
      <c r="N15" s="10"/>
      <c r="O15" s="10"/>
      <c r="P15" s="10"/>
      <c r="Q15" s="10"/>
      <c r="R15" s="10"/>
      <c r="S15" s="10"/>
      <c r="T15" s="10"/>
      <c r="U15" s="10"/>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c r="AY15" s="10"/>
      <c r="AZ15" s="10"/>
      <c r="BA15" s="10"/>
      <c r="BB15" s="10"/>
      <c r="BC15" s="10"/>
      <c r="BD15" s="10"/>
      <c r="BE15" s="10"/>
      <c r="BF15" s="10"/>
      <c r="BG15" s="10"/>
      <c r="BH15" s="11"/>
      <c r="BI15" s="11"/>
      <c r="BJ15" s="11"/>
      <c r="BK15" s="11"/>
    </row>
    <row r="16" spans="1:63" ht="18.75" x14ac:dyDescent="0.3">
      <c r="A16" s="134"/>
      <c r="B16" s="374" t="s">
        <v>49</v>
      </c>
      <c r="C16" s="374"/>
      <c r="D16" s="374"/>
      <c r="E16" s="374"/>
      <c r="F16" s="374"/>
      <c r="G16" s="374"/>
      <c r="H16" s="374"/>
      <c r="I16" s="374"/>
      <c r="J16" s="374"/>
      <c r="K16" s="374"/>
      <c r="L16" s="133"/>
      <c r="AQ16" s="1"/>
      <c r="AR16" s="305"/>
      <c r="AS16" s="305"/>
      <c r="AT16" s="305"/>
      <c r="AU16" s="305"/>
      <c r="AV16" s="305"/>
      <c r="AW16" s="305"/>
      <c r="AX16" s="305"/>
      <c r="AY16" s="10"/>
      <c r="AZ16" s="10"/>
      <c r="BA16" s="10"/>
      <c r="BB16" s="10"/>
      <c r="BC16" s="10"/>
      <c r="BD16" s="10"/>
      <c r="BE16" s="10"/>
      <c r="BF16" s="10"/>
      <c r="BG16" s="10"/>
      <c r="BH16" s="10"/>
      <c r="BI16" s="10"/>
      <c r="BJ16" s="11"/>
      <c r="BK16" s="11"/>
    </row>
    <row r="17" spans="1:63" x14ac:dyDescent="0.25">
      <c r="A17" s="134"/>
      <c r="B17" s="133"/>
      <c r="C17" s="133"/>
      <c r="D17" s="133"/>
      <c r="E17" s="133"/>
      <c r="F17" s="133"/>
      <c r="G17" s="133"/>
      <c r="H17" s="133"/>
      <c r="I17" s="133"/>
      <c r="J17" s="133"/>
      <c r="K17" s="133"/>
      <c r="L17" s="133"/>
      <c r="AQ17" s="1"/>
      <c r="AR17" s="305"/>
      <c r="AS17" s="305"/>
      <c r="AT17" s="305"/>
      <c r="AU17" s="305"/>
      <c r="AV17" s="305"/>
      <c r="AW17" s="305"/>
      <c r="AX17" s="305"/>
      <c r="AY17" s="10"/>
      <c r="AZ17" s="10"/>
      <c r="BA17" s="10"/>
      <c r="BB17" s="10"/>
      <c r="BC17" s="10"/>
      <c r="BD17" s="10"/>
      <c r="BE17" s="10"/>
      <c r="BF17" s="10"/>
      <c r="BG17" s="10"/>
      <c r="BH17" s="10"/>
      <c r="BI17" s="10"/>
      <c r="BJ17" s="11"/>
      <c r="BK17" s="11"/>
    </row>
    <row r="18" spans="1:63" x14ac:dyDescent="0.25">
      <c r="A18" s="134"/>
      <c r="B18" s="13"/>
      <c r="C18" s="14"/>
      <c r="D18" s="14"/>
      <c r="E18" s="14"/>
      <c r="F18" s="14"/>
      <c r="G18" s="14"/>
      <c r="H18" s="14"/>
      <c r="I18" s="14"/>
      <c r="J18" s="14"/>
      <c r="K18" s="17"/>
      <c r="L18" s="135"/>
      <c r="M18" s="3"/>
      <c r="N18" s="3"/>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22"/>
      <c r="AS18" s="323" t="s">
        <v>53</v>
      </c>
      <c r="AT18" s="323"/>
      <c r="AU18" s="323"/>
      <c r="AV18" s="323"/>
      <c r="AW18" s="323"/>
      <c r="AX18" s="324"/>
      <c r="AY18" s="10"/>
      <c r="AZ18" s="10"/>
      <c r="BA18" s="10"/>
      <c r="BB18" s="10"/>
      <c r="BC18" s="10"/>
      <c r="BD18" s="10"/>
      <c r="BE18" s="10"/>
      <c r="BF18" s="10"/>
      <c r="BG18" s="10"/>
      <c r="BH18" s="10"/>
      <c r="BI18" s="10"/>
      <c r="BJ18" s="11"/>
      <c r="BK18" s="11"/>
    </row>
    <row r="19" spans="1:63" x14ac:dyDescent="0.25">
      <c r="A19" s="134"/>
      <c r="B19" s="80" t="s">
        <v>22</v>
      </c>
      <c r="C19" s="81">
        <f>+'2-FSN Entry and Summary'!B16</f>
        <v>0</v>
      </c>
      <c r="D19" s="379" t="s">
        <v>60</v>
      </c>
      <c r="E19" s="380"/>
      <c r="F19" s="380"/>
      <c r="G19" s="381"/>
      <c r="H19" s="300"/>
      <c r="I19" s="77"/>
      <c r="J19" s="77"/>
      <c r="K19" s="18"/>
      <c r="L19" s="135"/>
      <c r="M19" s="3"/>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25" t="s">
        <v>51</v>
      </c>
      <c r="AS19" s="326">
        <f>IF(E22="NR",1,0)</f>
        <v>0</v>
      </c>
      <c r="AT19" s="326">
        <f>IF(F22="NR",1,0)</f>
        <v>0</v>
      </c>
      <c r="AU19" s="326">
        <f>IF(G22="NR",1,0)</f>
        <v>0</v>
      </c>
      <c r="AV19" s="326">
        <f>IF(H22="NR",1,0)</f>
        <v>0</v>
      </c>
      <c r="AW19" s="326">
        <f>IF(I22="NR",1,0)</f>
        <v>0</v>
      </c>
      <c r="AX19" s="327"/>
      <c r="AY19" s="51"/>
      <c r="AZ19" s="51"/>
      <c r="BA19" s="10"/>
      <c r="BB19" s="10"/>
      <c r="BC19" s="10"/>
      <c r="BD19" s="10"/>
      <c r="BE19" s="10"/>
      <c r="BF19" s="10"/>
      <c r="BG19" s="10"/>
      <c r="BH19" s="10"/>
      <c r="BI19" s="10"/>
      <c r="BJ19" s="11"/>
      <c r="BK19" s="11"/>
    </row>
    <row r="20" spans="1:63" x14ac:dyDescent="0.25">
      <c r="A20" s="134"/>
      <c r="B20" s="69"/>
      <c r="C20" s="109"/>
      <c r="D20" s="70"/>
      <c r="E20" s="58">
        <v>2008</v>
      </c>
      <c r="F20" s="59">
        <v>2009</v>
      </c>
      <c r="G20" s="60">
        <v>2010</v>
      </c>
      <c r="H20" s="60">
        <v>2011</v>
      </c>
      <c r="I20" s="60">
        <v>2012</v>
      </c>
      <c r="J20" s="61" t="s">
        <v>5</v>
      </c>
      <c r="K20" s="92"/>
      <c r="L20" s="136"/>
      <c r="M20" s="64"/>
      <c r="N20" s="64"/>
      <c r="O20" s="64"/>
      <c r="P20" s="64"/>
      <c r="Q20" s="64"/>
      <c r="R20" s="64"/>
      <c r="S20" s="64"/>
      <c r="T20" s="64"/>
      <c r="U20" s="64"/>
      <c r="V20" s="64"/>
      <c r="W20" s="64"/>
      <c r="X20" s="64"/>
      <c r="Y20" s="64"/>
      <c r="Z20" s="64"/>
      <c r="AA20" s="64"/>
      <c r="AB20" s="64"/>
      <c r="AC20" s="64"/>
      <c r="AD20" s="64"/>
      <c r="AE20" s="64"/>
      <c r="AF20" s="64"/>
      <c r="AG20" s="64"/>
      <c r="AH20" s="64"/>
      <c r="AI20" s="64"/>
      <c r="AJ20" s="64"/>
      <c r="AK20" s="64"/>
      <c r="AL20" s="64"/>
      <c r="AM20" s="64"/>
      <c r="AN20" s="64"/>
      <c r="AO20" s="64"/>
      <c r="AP20" s="64"/>
      <c r="AQ20" s="64"/>
      <c r="AR20" s="325" t="s">
        <v>52</v>
      </c>
      <c r="AS20" s="326">
        <f>IF(AND(E22&gt;0,E22&lt;$D$23),1,0)</f>
        <v>0</v>
      </c>
      <c r="AT20" s="326">
        <f>IF(AND(F22&gt;0,F22&lt;$D$23),1,0)</f>
        <v>0</v>
      </c>
      <c r="AU20" s="326">
        <f>IF(AND(G22&gt;0,G22&lt;$D$23),1,0)</f>
        <v>0</v>
      </c>
      <c r="AV20" s="326">
        <f>IF(AND(H22&gt;0,H22&lt;$D$23),1,0)</f>
        <v>0</v>
      </c>
      <c r="AW20" s="326">
        <f>IF(AND(I22&gt;0,I22&lt;$D$23),1,0)</f>
        <v>0</v>
      </c>
      <c r="AX20" s="327"/>
      <c r="AY20" s="51"/>
      <c r="AZ20" s="51"/>
      <c r="BA20" s="10"/>
      <c r="BB20" s="10"/>
      <c r="BC20" s="10"/>
      <c r="BD20" s="10"/>
      <c r="BE20" s="10"/>
      <c r="BF20" s="10"/>
      <c r="BG20" s="10"/>
      <c r="BH20" s="10"/>
      <c r="BI20" s="10"/>
      <c r="BJ20" s="11"/>
      <c r="BK20" s="11"/>
    </row>
    <row r="21" spans="1:63" x14ac:dyDescent="0.25">
      <c r="A21" s="134"/>
      <c r="B21" s="57" t="s">
        <v>58</v>
      </c>
      <c r="C21" s="71"/>
      <c r="D21" s="79"/>
      <c r="E21" s="58"/>
      <c r="F21" s="59">
        <f>+'3-Acres History and SC Options'!E27</f>
        <v>0</v>
      </c>
      <c r="G21" s="60">
        <f>+'3-Acres History and SC Options'!F27</f>
        <v>0</v>
      </c>
      <c r="H21" s="60">
        <f>+'3-Acres History and SC Options'!G27</f>
        <v>0</v>
      </c>
      <c r="I21" s="60">
        <f>+'3-Acres History and SC Options'!H27</f>
        <v>0</v>
      </c>
      <c r="J21" s="62">
        <f>+'3-Acres History and SC Options'!I27</f>
        <v>0</v>
      </c>
      <c r="K21" s="93" t="s">
        <v>54</v>
      </c>
      <c r="L21" s="137"/>
      <c r="M21" s="65"/>
      <c r="N21" s="65"/>
      <c r="O21" s="65"/>
      <c r="P21" s="65"/>
      <c r="Q21" s="65"/>
      <c r="R21" s="65"/>
      <c r="S21" s="65"/>
      <c r="T21" s="65"/>
      <c r="U21" s="65"/>
      <c r="V21" s="65"/>
      <c r="W21" s="65"/>
      <c r="X21" s="65"/>
      <c r="Y21" s="65"/>
      <c r="Z21" s="65"/>
      <c r="AA21" s="65"/>
      <c r="AB21" s="65"/>
      <c r="AC21" s="65"/>
      <c r="AD21" s="65"/>
      <c r="AE21" s="65"/>
      <c r="AF21" s="65"/>
      <c r="AG21" s="65"/>
      <c r="AH21" s="65"/>
      <c r="AI21" s="65"/>
      <c r="AJ21" s="65"/>
      <c r="AK21" s="65"/>
      <c r="AL21" s="65"/>
      <c r="AM21" s="65"/>
      <c r="AN21" s="65"/>
      <c r="AO21" s="65"/>
      <c r="AP21" s="65"/>
      <c r="AQ21" s="65"/>
      <c r="AR21" s="328"/>
      <c r="AS21" s="329" t="str">
        <f>IF(AS19+AS20&gt;0,"X"," ")</f>
        <v xml:space="preserve"> </v>
      </c>
      <c r="AT21" s="329" t="str">
        <f t="shared" ref="AT21:AW21" si="0">IF(AT19+AT20&gt;0,"X"," ")</f>
        <v xml:space="preserve"> </v>
      </c>
      <c r="AU21" s="329" t="str">
        <f t="shared" si="0"/>
        <v xml:space="preserve"> </v>
      </c>
      <c r="AV21" s="329" t="str">
        <f t="shared" si="0"/>
        <v xml:space="preserve"> </v>
      </c>
      <c r="AW21" s="329" t="str">
        <f t="shared" si="0"/>
        <v xml:space="preserve"> </v>
      </c>
      <c r="AX21" s="327"/>
      <c r="AY21" s="51"/>
      <c r="AZ21" s="51"/>
      <c r="BA21" s="10"/>
      <c r="BB21" s="10"/>
      <c r="BC21" s="10"/>
      <c r="BD21" s="10"/>
      <c r="BE21" s="10"/>
      <c r="BF21" s="10"/>
      <c r="BG21" s="10"/>
      <c r="BH21" s="10"/>
      <c r="BI21" s="10"/>
      <c r="BJ21" s="11"/>
      <c r="BK21" s="11"/>
    </row>
    <row r="22" spans="1:63" x14ac:dyDescent="0.25">
      <c r="A22" s="134"/>
      <c r="B22" s="57" t="s">
        <v>57</v>
      </c>
      <c r="C22" s="71"/>
      <c r="D22" s="79"/>
      <c r="E22" s="302"/>
      <c r="F22" s="302"/>
      <c r="G22" s="302"/>
      <c r="H22" s="302"/>
      <c r="I22" s="302"/>
      <c r="J22" s="94">
        <f>+AX23</f>
        <v>9.9999999999999998E-17</v>
      </c>
      <c r="K22" s="76">
        <f>+J22*0.9</f>
        <v>8.9999999999999996E-17</v>
      </c>
      <c r="L22" s="138"/>
      <c r="M22" s="51"/>
      <c r="N22" s="51"/>
      <c r="O22" s="51"/>
      <c r="P22" s="51"/>
      <c r="Q22" s="51"/>
      <c r="R22" s="51"/>
      <c r="S22" s="51"/>
      <c r="T22" s="51"/>
      <c r="U22" s="51"/>
      <c r="V22" s="51"/>
      <c r="W22" s="51"/>
      <c r="X22" s="51"/>
      <c r="Y22" s="51"/>
      <c r="Z22" s="51"/>
      <c r="AA22" s="51"/>
      <c r="AB22" s="51"/>
      <c r="AC22" s="51"/>
      <c r="AD22" s="51"/>
      <c r="AE22" s="51"/>
      <c r="AF22" s="51"/>
      <c r="AG22" s="51"/>
      <c r="AH22" s="51"/>
      <c r="AI22" s="51"/>
      <c r="AJ22" s="51"/>
      <c r="AK22" s="51"/>
      <c r="AL22" s="51"/>
      <c r="AM22" s="51"/>
      <c r="AN22" s="51"/>
      <c r="AO22" s="51"/>
      <c r="AP22" s="51"/>
      <c r="AQ22" s="51"/>
      <c r="AR22" s="328"/>
      <c r="AS22" s="326" t="str">
        <f>IF(AND(AS21="X",E22&gt;0),MAX(E22,$D$23)," ")</f>
        <v xml:space="preserve"> </v>
      </c>
      <c r="AT22" s="326" t="str">
        <f>IF(AND(AT21="X",F22&gt;0),MAX(F22,$D$23)," ")</f>
        <v xml:space="preserve"> </v>
      </c>
      <c r="AU22" s="326" t="str">
        <f>IF(AND(AU21="X",G22&gt;0),MAX(G22,$D$23)," ")</f>
        <v xml:space="preserve"> </v>
      </c>
      <c r="AV22" s="326" t="str">
        <f>IF(AND(AV21="X",H22&gt;0),MAX(H22,$D$23)," ")</f>
        <v xml:space="preserve"> </v>
      </c>
      <c r="AW22" s="326" t="str">
        <f>IF(AND(AW21="X",I22&gt;0),MAX(I22,$D$23)," ")</f>
        <v xml:space="preserve"> </v>
      </c>
      <c r="AX22" s="327"/>
      <c r="AY22" s="51"/>
      <c r="AZ22" s="51"/>
      <c r="BA22" s="10"/>
      <c r="BB22" s="10"/>
      <c r="BC22" s="10"/>
      <c r="BD22" s="10"/>
      <c r="BE22" s="10"/>
      <c r="BF22" s="10"/>
      <c r="BG22" s="10"/>
      <c r="BH22" s="10"/>
      <c r="BI22" s="10"/>
      <c r="BJ22" s="11"/>
      <c r="BK22" s="11"/>
    </row>
    <row r="23" spans="1:63" x14ac:dyDescent="0.25">
      <c r="A23" s="134"/>
      <c r="B23" s="72" t="s">
        <v>24</v>
      </c>
      <c r="C23" s="73"/>
      <c r="D23" s="301"/>
      <c r="E23" s="103" t="str">
        <f>+AS21</f>
        <v xml:space="preserve"> </v>
      </c>
      <c r="F23" s="103" t="str">
        <f>+AT21</f>
        <v xml:space="preserve"> </v>
      </c>
      <c r="G23" s="103" t="str">
        <f>+AU21</f>
        <v xml:space="preserve"> </v>
      </c>
      <c r="H23" s="103" t="str">
        <f>+AV21</f>
        <v xml:space="preserve"> </v>
      </c>
      <c r="I23" s="103" t="str">
        <f>+AW21</f>
        <v xml:space="preserve"> </v>
      </c>
      <c r="J23" s="112"/>
      <c r="K23" s="110"/>
      <c r="L23" s="139"/>
      <c r="M23" s="66"/>
      <c r="N23" s="66"/>
      <c r="O23" s="66"/>
      <c r="P23" s="66"/>
      <c r="Q23" s="66"/>
      <c r="R23" s="66"/>
      <c r="S23" s="66"/>
      <c r="T23" s="66"/>
      <c r="U23" s="66"/>
      <c r="V23" s="66"/>
      <c r="W23" s="66"/>
      <c r="X23" s="66"/>
      <c r="Y23" s="66"/>
      <c r="Z23" s="66"/>
      <c r="AA23" s="66"/>
      <c r="AB23" s="66"/>
      <c r="AC23" s="66"/>
      <c r="AD23" s="66"/>
      <c r="AE23" s="66"/>
      <c r="AF23" s="66"/>
      <c r="AG23" s="66"/>
      <c r="AH23" s="66"/>
      <c r="AI23" s="66"/>
      <c r="AJ23" s="66"/>
      <c r="AK23" s="66"/>
      <c r="AL23" s="66"/>
      <c r="AM23" s="66"/>
      <c r="AN23" s="66"/>
      <c r="AO23" s="66"/>
      <c r="AP23" s="66"/>
      <c r="AQ23" s="66"/>
      <c r="AR23" s="330"/>
      <c r="AS23" s="331" t="str">
        <f>IF(E22=0," ",MAX(E22,AS22))</f>
        <v xml:space="preserve"> </v>
      </c>
      <c r="AT23" s="331" t="str">
        <f>IF(F22=0," ",MAX(F22,AT22))</f>
        <v xml:space="preserve"> </v>
      </c>
      <c r="AU23" s="331" t="str">
        <f>IF(G22=0," ",MAX(G22,AU22))</f>
        <v xml:space="preserve"> </v>
      </c>
      <c r="AV23" s="331" t="str">
        <f>IF(H22=0," ",MAX(H22,AV22))</f>
        <v xml:space="preserve"> </v>
      </c>
      <c r="AW23" s="331" t="str">
        <f>IF(I22=0," ",MAX(I22,AW22))</f>
        <v xml:space="preserve"> </v>
      </c>
      <c r="AX23" s="316">
        <f>IF(SUM(AS23:AW23)=0,0.0000000000000001,AVERAGE(AS23:AW23))</f>
        <v>9.9999999999999998E-17</v>
      </c>
      <c r="AY23" s="51"/>
      <c r="AZ23" s="51"/>
      <c r="BA23" s="10"/>
      <c r="BB23" s="10"/>
      <c r="BC23" s="10"/>
      <c r="BD23" s="10"/>
      <c r="BE23" s="10"/>
      <c r="BF23" s="10"/>
      <c r="BG23" s="10"/>
      <c r="BH23" s="10"/>
      <c r="BI23" s="10"/>
      <c r="BJ23" s="11"/>
      <c r="BK23" s="11"/>
    </row>
    <row r="24" spans="1:63" x14ac:dyDescent="0.25">
      <c r="A24" s="134"/>
      <c r="B24" s="95" t="s">
        <v>50</v>
      </c>
      <c r="C24" s="96"/>
      <c r="D24" s="97"/>
      <c r="E24" s="55">
        <f>MAX(H19,K22)</f>
        <v>8.9999999999999996E-17</v>
      </c>
      <c r="F24" s="98"/>
      <c r="G24" s="84" t="s">
        <v>55</v>
      </c>
      <c r="H24" s="98"/>
      <c r="I24" s="55">
        <f>+E24*2.4</f>
        <v>2.1599999999999998E-16</v>
      </c>
      <c r="J24" s="111"/>
      <c r="K24" s="56"/>
      <c r="L24" s="139"/>
      <c r="M24" s="66"/>
      <c r="N24" s="66"/>
      <c r="O24" s="66"/>
      <c r="P24" s="66"/>
      <c r="Q24" s="66"/>
      <c r="R24" s="66"/>
      <c r="S24" s="66"/>
      <c r="T24" s="66"/>
      <c r="U24" s="66"/>
      <c r="V24" s="66"/>
      <c r="W24" s="66"/>
      <c r="X24" s="66"/>
      <c r="Y24" s="66"/>
      <c r="Z24" s="66"/>
      <c r="AA24" s="66"/>
      <c r="AB24" s="66"/>
      <c r="AC24" s="66"/>
      <c r="AD24" s="66"/>
      <c r="AE24" s="66"/>
      <c r="AF24" s="66"/>
      <c r="AG24" s="66"/>
      <c r="AH24" s="66"/>
      <c r="AI24" s="66"/>
      <c r="AJ24" s="66"/>
      <c r="AK24" s="66"/>
      <c r="AL24" s="66"/>
      <c r="AM24" s="66"/>
      <c r="AN24" s="66"/>
      <c r="AO24" s="66"/>
      <c r="AP24" s="66"/>
      <c r="AQ24" s="66"/>
      <c r="AR24" s="310"/>
      <c r="AS24" s="310"/>
      <c r="AT24" s="310"/>
      <c r="AU24" s="310"/>
      <c r="AV24" s="310"/>
      <c r="AW24" s="310"/>
      <c r="AX24" s="310"/>
      <c r="AY24" s="51"/>
      <c r="AZ24" s="51"/>
      <c r="BA24" s="10"/>
      <c r="BB24" s="10"/>
      <c r="BC24" s="10"/>
      <c r="BD24" s="10"/>
      <c r="BE24" s="10"/>
      <c r="BF24" s="10"/>
      <c r="BG24" s="10"/>
      <c r="BH24" s="10"/>
      <c r="BI24" s="10"/>
      <c r="BJ24" s="11"/>
      <c r="BK24" s="11"/>
    </row>
    <row r="25" spans="1:63" x14ac:dyDescent="0.25">
      <c r="A25" s="134"/>
      <c r="B25" s="375" t="str">
        <f>IF('2-FSN Entry and Summary'!B17&gt;0,"*Continue to the next FSN*","*No futher FSN available*")</f>
        <v>*No futher FSN available*</v>
      </c>
      <c r="C25" s="375"/>
      <c r="D25" s="375"/>
      <c r="E25" s="375"/>
      <c r="F25" s="375"/>
      <c r="G25" s="375"/>
      <c r="H25" s="375"/>
      <c r="I25" s="375"/>
      <c r="J25" s="375"/>
      <c r="K25" s="375"/>
      <c r="L25" s="135"/>
      <c r="M25" s="3"/>
      <c r="N25" s="3"/>
      <c r="O25" s="3"/>
      <c r="P25" s="3"/>
      <c r="Q25" s="3"/>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10"/>
      <c r="AS25" s="310"/>
      <c r="AT25" s="310"/>
      <c r="AU25" s="310"/>
      <c r="AV25" s="310"/>
      <c r="AW25" s="310"/>
      <c r="AX25" s="310"/>
      <c r="AY25" s="51"/>
      <c r="AZ25" s="51"/>
      <c r="BA25" s="10"/>
      <c r="BB25" s="10"/>
      <c r="BC25" s="10"/>
      <c r="BD25" s="10"/>
      <c r="BE25" s="10"/>
      <c r="BF25" s="10"/>
      <c r="BG25" s="10"/>
      <c r="BH25" s="10"/>
      <c r="BI25" s="10"/>
      <c r="BJ25" s="11"/>
      <c r="BK25" s="11"/>
    </row>
    <row r="26" spans="1:63" x14ac:dyDescent="0.25">
      <c r="A26" s="138"/>
      <c r="B26" s="376"/>
      <c r="C26" s="376"/>
      <c r="D26" s="376"/>
      <c r="E26" s="376"/>
      <c r="F26" s="376"/>
      <c r="G26" s="376"/>
      <c r="H26" s="376"/>
      <c r="I26" s="376"/>
      <c r="J26" s="376"/>
      <c r="K26" s="376"/>
      <c r="L26" s="135"/>
      <c r="M26" s="3"/>
      <c r="N26" s="3"/>
      <c r="O26" s="3"/>
      <c r="P26" s="3"/>
      <c r="Q26" s="3"/>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10"/>
      <c r="AS26" s="310"/>
      <c r="AT26" s="310"/>
      <c r="AU26" s="310"/>
      <c r="AV26" s="310"/>
      <c r="AW26" s="310"/>
      <c r="AX26" s="310"/>
      <c r="AY26" s="51"/>
      <c r="AZ26" s="51"/>
      <c r="BA26" s="51"/>
      <c r="BB26" s="51"/>
      <c r="BC26" s="10"/>
      <c r="BD26" s="10"/>
      <c r="BE26" s="10"/>
      <c r="BF26" s="10"/>
      <c r="BG26" s="10"/>
      <c r="BH26" s="10"/>
      <c r="BI26" s="10"/>
      <c r="BJ26" s="11"/>
      <c r="BK26" s="11"/>
    </row>
    <row r="27" spans="1:63" x14ac:dyDescent="0.25">
      <c r="A27" s="138"/>
      <c r="B27" s="13"/>
      <c r="C27" s="14"/>
      <c r="D27" s="14"/>
      <c r="E27" s="14"/>
      <c r="F27" s="14"/>
      <c r="G27" s="14"/>
      <c r="H27" s="14"/>
      <c r="I27" s="14"/>
      <c r="J27" s="89"/>
      <c r="K27" s="17"/>
      <c r="L27" s="138"/>
      <c r="M27" s="51"/>
      <c r="N27" s="51"/>
      <c r="O27" s="51"/>
      <c r="P27" s="51"/>
      <c r="Q27" s="51"/>
      <c r="R27" s="51"/>
      <c r="S27" s="51"/>
      <c r="T27" s="51"/>
      <c r="U27" s="51"/>
      <c r="V27" s="51"/>
      <c r="W27" s="51"/>
      <c r="X27" s="51"/>
      <c r="Y27" s="51"/>
      <c r="Z27" s="51"/>
      <c r="AA27" s="51"/>
      <c r="AB27" s="51"/>
      <c r="AC27" s="51"/>
      <c r="AD27" s="51"/>
      <c r="AE27" s="51"/>
      <c r="AF27" s="51"/>
      <c r="AG27" s="51"/>
      <c r="AH27" s="51"/>
      <c r="AI27" s="51"/>
      <c r="AJ27" s="51"/>
      <c r="AK27" s="51"/>
      <c r="AL27" s="51"/>
      <c r="AM27" s="51"/>
      <c r="AN27" s="51"/>
      <c r="AO27" s="51"/>
      <c r="AP27" s="51"/>
      <c r="AQ27" s="51"/>
      <c r="AR27" s="306"/>
      <c r="AS27" s="307" t="s">
        <v>53</v>
      </c>
      <c r="AT27" s="307"/>
      <c r="AU27" s="307"/>
      <c r="AV27" s="307"/>
      <c r="AW27" s="307"/>
      <c r="AX27" s="308"/>
      <c r="AY27" s="51"/>
      <c r="AZ27" s="51"/>
      <c r="BA27" s="51"/>
      <c r="BB27" s="51"/>
      <c r="BC27" s="10"/>
      <c r="BD27" s="10"/>
      <c r="BE27" s="10"/>
      <c r="BF27" s="10"/>
      <c r="BG27" s="10"/>
      <c r="BH27" s="10"/>
      <c r="BI27" s="10"/>
      <c r="BJ27" s="11"/>
      <c r="BK27" s="11"/>
    </row>
    <row r="28" spans="1:63" x14ac:dyDescent="0.25">
      <c r="A28" s="138"/>
      <c r="B28" s="80" t="s">
        <v>22</v>
      </c>
      <c r="C28" s="81">
        <f>+'2-FSN Entry and Summary'!B17</f>
        <v>0</v>
      </c>
      <c r="D28" s="118" t="s">
        <v>65</v>
      </c>
      <c r="E28" s="119"/>
      <c r="F28" s="119"/>
      <c r="G28" s="121"/>
      <c r="H28" s="300"/>
      <c r="I28" s="77"/>
      <c r="J28" s="88"/>
      <c r="K28" s="18"/>
      <c r="L28" s="138"/>
      <c r="M28" s="51"/>
      <c r="N28" s="51"/>
      <c r="O28" s="51"/>
      <c r="P28" s="51"/>
      <c r="Q28" s="51"/>
      <c r="R28" s="51"/>
      <c r="S28" s="51"/>
      <c r="T28" s="51"/>
      <c r="U28" s="51"/>
      <c r="V28" s="51"/>
      <c r="W28" s="51"/>
      <c r="X28" s="51"/>
      <c r="Y28" s="51"/>
      <c r="Z28" s="51"/>
      <c r="AA28" s="51"/>
      <c r="AB28" s="51"/>
      <c r="AC28" s="51"/>
      <c r="AD28" s="51"/>
      <c r="AE28" s="51"/>
      <c r="AF28" s="51"/>
      <c r="AG28" s="51"/>
      <c r="AH28" s="51"/>
      <c r="AI28" s="51"/>
      <c r="AJ28" s="51"/>
      <c r="AK28" s="51"/>
      <c r="AL28" s="51"/>
      <c r="AM28" s="51"/>
      <c r="AN28" s="51"/>
      <c r="AO28" s="51"/>
      <c r="AP28" s="51"/>
      <c r="AQ28" s="51"/>
      <c r="AR28" s="309" t="s">
        <v>51</v>
      </c>
      <c r="AS28" s="310">
        <f>IF(E31="NR",1,0)</f>
        <v>0</v>
      </c>
      <c r="AT28" s="310">
        <f>IF(F31="NR",1,0)</f>
        <v>0</v>
      </c>
      <c r="AU28" s="310">
        <f>IF(G31="NR",1,0)</f>
        <v>0</v>
      </c>
      <c r="AV28" s="310">
        <f>IF(H31="NR",1,0)</f>
        <v>0</v>
      </c>
      <c r="AW28" s="310">
        <f>IF(I31="NR",1,0)</f>
        <v>0</v>
      </c>
      <c r="AX28" s="311"/>
      <c r="AY28" s="51"/>
      <c r="AZ28" s="51"/>
      <c r="BA28" s="51"/>
      <c r="BB28" s="51"/>
      <c r="BC28" s="10"/>
      <c r="BD28" s="10"/>
      <c r="BE28" s="10"/>
      <c r="BF28" s="10"/>
      <c r="BG28" s="10"/>
      <c r="BH28" s="10"/>
      <c r="BI28" s="10"/>
      <c r="BJ28" s="11"/>
      <c r="BK28" s="11"/>
    </row>
    <row r="29" spans="1:63" x14ac:dyDescent="0.25">
      <c r="A29" s="138"/>
      <c r="B29" s="69"/>
      <c r="C29" s="109"/>
      <c r="D29" s="70"/>
      <c r="E29" s="58">
        <v>2008</v>
      </c>
      <c r="F29" s="59">
        <v>2009</v>
      </c>
      <c r="G29" s="60">
        <v>2010</v>
      </c>
      <c r="H29" s="60">
        <v>2011</v>
      </c>
      <c r="I29" s="60">
        <v>2012</v>
      </c>
      <c r="J29" s="61" t="s">
        <v>5</v>
      </c>
      <c r="K29" s="92"/>
      <c r="L29" s="138"/>
      <c r="M29" s="51"/>
      <c r="N29" s="51"/>
      <c r="O29" s="51"/>
      <c r="P29" s="51"/>
      <c r="Q29" s="51"/>
      <c r="R29" s="51"/>
      <c r="S29" s="51"/>
      <c r="T29" s="51"/>
      <c r="U29" s="51"/>
      <c r="V29" s="51"/>
      <c r="W29" s="51"/>
      <c r="X29" s="51"/>
      <c r="Y29" s="51"/>
      <c r="Z29" s="51"/>
      <c r="AA29" s="51"/>
      <c r="AB29" s="51"/>
      <c r="AC29" s="51"/>
      <c r="AD29" s="51"/>
      <c r="AE29" s="51"/>
      <c r="AF29" s="51"/>
      <c r="AG29" s="51"/>
      <c r="AH29" s="51"/>
      <c r="AI29" s="51"/>
      <c r="AJ29" s="51"/>
      <c r="AK29" s="51"/>
      <c r="AL29" s="51"/>
      <c r="AM29" s="51"/>
      <c r="AN29" s="51"/>
      <c r="AO29" s="51"/>
      <c r="AP29" s="51"/>
      <c r="AQ29" s="51"/>
      <c r="AR29" s="309" t="s">
        <v>52</v>
      </c>
      <c r="AS29" s="310">
        <f>IF(AND(E31&gt;0,E31&lt;$D$32),1,0)</f>
        <v>0</v>
      </c>
      <c r="AT29" s="310">
        <f>IF(AND(F31&gt;0,F31&lt;$D$32),1,0)</f>
        <v>0</v>
      </c>
      <c r="AU29" s="310">
        <f>IF(AND(G31&gt;0,G31&lt;$D$32),1,0)</f>
        <v>0</v>
      </c>
      <c r="AV29" s="310">
        <f>IF(AND(H31&gt;0,H31&lt;$D$32),1,0)</f>
        <v>0</v>
      </c>
      <c r="AW29" s="310">
        <f>IF(AND(I31&gt;0,I31&lt;$D$32),1,0)</f>
        <v>0</v>
      </c>
      <c r="AX29" s="311"/>
      <c r="AY29" s="51"/>
      <c r="AZ29" s="51"/>
      <c r="BA29" s="51"/>
      <c r="BB29" s="51"/>
      <c r="BC29" s="10"/>
      <c r="BD29" s="10"/>
      <c r="BE29" s="10"/>
      <c r="BF29" s="10"/>
      <c r="BG29" s="10"/>
      <c r="BH29" s="10"/>
      <c r="BI29" s="10"/>
      <c r="BJ29" s="11"/>
      <c r="BK29" s="11"/>
    </row>
    <row r="30" spans="1:63" x14ac:dyDescent="0.25">
      <c r="A30" s="138"/>
      <c r="B30" s="57" t="s">
        <v>58</v>
      </c>
      <c r="C30" s="71"/>
      <c r="D30" s="79"/>
      <c r="E30" s="58"/>
      <c r="F30" s="59">
        <f>+'3-Acres History and SC Options'!E45</f>
        <v>0</v>
      </c>
      <c r="G30" s="59">
        <f>+'3-Acres History and SC Options'!F45</f>
        <v>0</v>
      </c>
      <c r="H30" s="59">
        <f>+'3-Acres History and SC Options'!G45</f>
        <v>0</v>
      </c>
      <c r="I30" s="59">
        <f>+'3-Acres History and SC Options'!H45</f>
        <v>0</v>
      </c>
      <c r="J30" s="59">
        <f>+'3-Acres History and SC Options'!I45</f>
        <v>0</v>
      </c>
      <c r="K30" s="93" t="s">
        <v>54</v>
      </c>
      <c r="L30" s="140"/>
      <c r="M30" s="67"/>
      <c r="N30" s="67"/>
      <c r="O30" s="67"/>
      <c r="P30" s="67"/>
      <c r="Q30" s="67"/>
      <c r="R30" s="67"/>
      <c r="S30" s="67"/>
      <c r="T30" s="67"/>
      <c r="U30" s="67"/>
      <c r="V30" s="67"/>
      <c r="W30" s="67"/>
      <c r="X30" s="67"/>
      <c r="Y30" s="67"/>
      <c r="Z30" s="67"/>
      <c r="AA30" s="67"/>
      <c r="AB30" s="67"/>
      <c r="AC30" s="67"/>
      <c r="AD30" s="67"/>
      <c r="AE30" s="67"/>
      <c r="AF30" s="67"/>
      <c r="AG30" s="67"/>
      <c r="AH30" s="67"/>
      <c r="AI30" s="67"/>
      <c r="AJ30" s="67"/>
      <c r="AK30" s="67"/>
      <c r="AL30" s="67"/>
      <c r="AM30" s="67"/>
      <c r="AN30" s="67"/>
      <c r="AO30" s="67"/>
      <c r="AP30" s="67"/>
      <c r="AQ30" s="67"/>
      <c r="AR30" s="312"/>
      <c r="AS30" s="313" t="str">
        <f>IF(AS28+AS29&gt;0,"X"," ")</f>
        <v xml:space="preserve"> </v>
      </c>
      <c r="AT30" s="313" t="str">
        <f t="shared" ref="AT30:AW30" si="1">IF(AT28+AT29&gt;0,"X"," ")</f>
        <v xml:space="preserve"> </v>
      </c>
      <c r="AU30" s="313" t="str">
        <f t="shared" si="1"/>
        <v xml:space="preserve"> </v>
      </c>
      <c r="AV30" s="313" t="str">
        <f t="shared" si="1"/>
        <v xml:space="preserve"> </v>
      </c>
      <c r="AW30" s="313" t="str">
        <f t="shared" si="1"/>
        <v xml:space="preserve"> </v>
      </c>
      <c r="AX30" s="311"/>
      <c r="AY30" s="51"/>
      <c r="AZ30" s="51"/>
      <c r="BA30" s="51"/>
      <c r="BB30" s="51"/>
      <c r="BC30" s="10"/>
      <c r="BD30" s="10"/>
      <c r="BE30" s="10"/>
      <c r="BF30" s="10"/>
      <c r="BG30" s="10"/>
      <c r="BH30" s="10"/>
      <c r="BI30" s="10"/>
      <c r="BJ30" s="11"/>
      <c r="BK30" s="11"/>
    </row>
    <row r="31" spans="1:63" x14ac:dyDescent="0.25">
      <c r="A31" s="138"/>
      <c r="B31" s="57" t="s">
        <v>57</v>
      </c>
      <c r="C31" s="71"/>
      <c r="D31" s="79"/>
      <c r="E31" s="302"/>
      <c r="F31" s="302"/>
      <c r="G31" s="302"/>
      <c r="H31" s="302"/>
      <c r="I31" s="302"/>
      <c r="J31" s="94">
        <f>+AX32</f>
        <v>9.9999999999999998E-17</v>
      </c>
      <c r="K31" s="76">
        <f>+J31*0.9</f>
        <v>8.9999999999999996E-17</v>
      </c>
      <c r="L31" s="135"/>
      <c r="M31" s="3"/>
      <c r="N31" s="3"/>
      <c r="O31" s="3"/>
      <c r="P31" s="3"/>
      <c r="Q31" s="3"/>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12"/>
      <c r="AS31" s="310" t="str">
        <f>IF(AND(AS30="X",E31&gt;0),MAX(E31,$D$32)," ")</f>
        <v xml:space="preserve"> </v>
      </c>
      <c r="AT31" s="310" t="str">
        <f>IF(AND(AT30="X",F31&gt;0),MAX(F31,$D$32)," ")</f>
        <v xml:space="preserve"> </v>
      </c>
      <c r="AU31" s="310" t="str">
        <f>IF(AND(AU30="X",G31&gt;0),MAX(G31,$D$32)," ")</f>
        <v xml:space="preserve"> </v>
      </c>
      <c r="AV31" s="310" t="str">
        <f>IF(AND(AV30="X",H31&gt;0),MAX(H31,$D$32)," ")</f>
        <v xml:space="preserve"> </v>
      </c>
      <c r="AW31" s="310" t="str">
        <f>IF(AND(AW30="X",I31&gt;0),MAX(I31,$D$32)," ")</f>
        <v xml:space="preserve"> </v>
      </c>
      <c r="AX31" s="311"/>
      <c r="AY31" s="51"/>
      <c r="AZ31" s="51"/>
      <c r="BA31" s="51"/>
      <c r="BB31" s="51"/>
      <c r="BC31" s="10"/>
      <c r="BD31" s="10"/>
      <c r="BE31" s="10"/>
      <c r="BF31" s="10"/>
      <c r="BG31" s="10"/>
      <c r="BH31" s="10"/>
      <c r="BI31" s="10"/>
      <c r="BJ31" s="11"/>
      <c r="BK31" s="11"/>
    </row>
    <row r="32" spans="1:63" x14ac:dyDescent="0.25">
      <c r="A32" s="138"/>
      <c r="B32" s="72" t="s">
        <v>24</v>
      </c>
      <c r="C32" s="73"/>
      <c r="D32" s="2"/>
      <c r="E32" s="104" t="str">
        <f>+AS30</f>
        <v xml:space="preserve"> </v>
      </c>
      <c r="F32" s="104" t="str">
        <f>+AT30</f>
        <v xml:space="preserve"> </v>
      </c>
      <c r="G32" s="104" t="str">
        <f>+AU30</f>
        <v xml:space="preserve"> </v>
      </c>
      <c r="H32" s="104" t="str">
        <f>+AV30</f>
        <v xml:space="preserve"> </v>
      </c>
      <c r="I32" s="104" t="str">
        <f>+AW30</f>
        <v xml:space="preserve"> </v>
      </c>
      <c r="J32" s="112"/>
      <c r="K32" s="110"/>
      <c r="L32" s="135"/>
      <c r="M32" s="3"/>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14"/>
      <c r="AS32" s="315" t="str">
        <f>IF(E31=0," ",MAX(E31,AS31))</f>
        <v xml:space="preserve"> </v>
      </c>
      <c r="AT32" s="315" t="str">
        <f>IF(F31=0," ",MAX(F31,AT31))</f>
        <v xml:space="preserve"> </v>
      </c>
      <c r="AU32" s="315" t="str">
        <f>IF(G31=0," ",MAX(G31,AU31))</f>
        <v xml:space="preserve"> </v>
      </c>
      <c r="AV32" s="315" t="str">
        <f>IF(H31=0," ",MAX(H31,AV31))</f>
        <v xml:space="preserve"> </v>
      </c>
      <c r="AW32" s="315" t="str">
        <f>IF(I31=0," ",MAX(I31,AW31))</f>
        <v xml:space="preserve"> </v>
      </c>
      <c r="AX32" s="316">
        <f>IF(SUM(AS32:AW32)=0,0.0000000000000001,AVERAGE(AS32:AW32))</f>
        <v>9.9999999999999998E-17</v>
      </c>
      <c r="AY32" s="51"/>
      <c r="AZ32" s="51"/>
      <c r="BA32" s="51"/>
      <c r="BB32" s="51"/>
      <c r="BC32" s="10"/>
      <c r="BD32" s="10"/>
      <c r="BE32" s="10"/>
      <c r="BF32" s="10"/>
      <c r="BG32" s="10"/>
      <c r="BH32" s="10"/>
      <c r="BI32" s="10"/>
      <c r="BJ32" s="11"/>
      <c r="BK32" s="11"/>
    </row>
    <row r="33" spans="1:63" x14ac:dyDescent="0.25">
      <c r="A33" s="138"/>
      <c r="B33" s="52" t="s">
        <v>50</v>
      </c>
      <c r="C33" s="53"/>
      <c r="D33" s="54"/>
      <c r="E33" s="55">
        <f>MAX(H28,K31)</f>
        <v>8.9999999999999996E-17</v>
      </c>
      <c r="F33" s="100"/>
      <c r="G33" s="101" t="s">
        <v>56</v>
      </c>
      <c r="H33" s="83"/>
      <c r="I33" s="55">
        <f>+E33*2.4</f>
        <v>2.1599999999999998E-16</v>
      </c>
      <c r="J33" s="88"/>
      <c r="K33" s="56"/>
      <c r="L33" s="138"/>
      <c r="M33" s="51"/>
      <c r="N33" s="51"/>
      <c r="O33" s="51"/>
      <c r="P33" s="51"/>
      <c r="Q33" s="51"/>
      <c r="R33" s="51"/>
      <c r="S33" s="51"/>
      <c r="T33" s="51"/>
      <c r="U33" s="51"/>
      <c r="V33" s="51"/>
      <c r="W33" s="51"/>
      <c r="X33" s="51"/>
      <c r="Y33" s="51"/>
      <c r="Z33" s="51"/>
      <c r="AA33" s="51"/>
      <c r="AB33" s="51"/>
      <c r="AC33" s="51"/>
      <c r="AD33" s="51"/>
      <c r="AE33" s="51"/>
      <c r="AF33" s="51"/>
      <c r="AG33" s="51"/>
      <c r="AH33" s="51"/>
      <c r="AI33" s="51"/>
      <c r="AJ33" s="51"/>
      <c r="AK33" s="51"/>
      <c r="AL33" s="51"/>
      <c r="AM33" s="51"/>
      <c r="AN33" s="51"/>
      <c r="AO33" s="51"/>
      <c r="AP33" s="51"/>
      <c r="AQ33" s="51"/>
      <c r="AR33" s="310"/>
      <c r="AS33" s="310"/>
      <c r="AT33" s="310"/>
      <c r="AU33" s="310"/>
      <c r="AV33" s="310"/>
      <c r="AW33" s="310"/>
      <c r="AX33" s="310"/>
      <c r="AY33" s="51"/>
      <c r="AZ33" s="51"/>
      <c r="BA33" s="51"/>
      <c r="BB33" s="51"/>
      <c r="BC33" s="10"/>
      <c r="BD33" s="10"/>
      <c r="BE33" s="10"/>
      <c r="BF33" s="10"/>
      <c r="BG33" s="10"/>
      <c r="BH33" s="10"/>
      <c r="BI33" s="10"/>
      <c r="BJ33" s="11"/>
      <c r="BK33" s="11"/>
    </row>
    <row r="34" spans="1:63" x14ac:dyDescent="0.25">
      <c r="A34" s="138"/>
      <c r="B34" s="377" t="str">
        <f>IF('2-FSN Entry and Summary'!B18&gt;0,"*Continue to the next FSN*","*No further FSN found*")</f>
        <v>*No further FSN found*</v>
      </c>
      <c r="C34" s="377"/>
      <c r="D34" s="377"/>
      <c r="E34" s="377"/>
      <c r="F34" s="377"/>
      <c r="G34" s="377"/>
      <c r="H34" s="377"/>
      <c r="I34" s="377"/>
      <c r="J34" s="377"/>
      <c r="K34" s="377"/>
      <c r="L34" s="138"/>
      <c r="M34" s="51"/>
      <c r="N34" s="51"/>
      <c r="O34" s="51"/>
      <c r="P34" s="51"/>
      <c r="Q34" s="51"/>
      <c r="R34" s="51"/>
      <c r="S34" s="51"/>
      <c r="T34" s="51"/>
      <c r="U34" s="51"/>
      <c r="V34" s="51"/>
      <c r="W34" s="51"/>
      <c r="X34" s="51"/>
      <c r="Y34" s="51"/>
      <c r="Z34" s="51"/>
      <c r="AA34" s="51"/>
      <c r="AB34" s="51"/>
      <c r="AC34" s="51"/>
      <c r="AD34" s="51"/>
      <c r="AE34" s="51"/>
      <c r="AF34" s="51"/>
      <c r="AG34" s="51"/>
      <c r="AH34" s="51"/>
      <c r="AI34" s="51"/>
      <c r="AJ34" s="51"/>
      <c r="AK34" s="51"/>
      <c r="AL34" s="51"/>
      <c r="AM34" s="51"/>
      <c r="AN34" s="51"/>
      <c r="AO34" s="51"/>
      <c r="AP34" s="51"/>
      <c r="AQ34" s="51"/>
      <c r="AR34" s="310"/>
      <c r="AS34" s="310"/>
      <c r="AT34" s="310"/>
      <c r="AU34" s="310"/>
      <c r="AV34" s="310"/>
      <c r="AW34" s="310"/>
      <c r="AX34" s="317"/>
      <c r="AY34" s="304"/>
      <c r="AZ34" s="304"/>
      <c r="BA34" s="3"/>
      <c r="BB34" s="51"/>
      <c r="BC34" s="10"/>
      <c r="BD34" s="10"/>
      <c r="BE34" s="10"/>
      <c r="BF34" s="10"/>
      <c r="BG34" s="10"/>
      <c r="BH34" s="10"/>
      <c r="BI34" s="10"/>
      <c r="BJ34" s="11"/>
      <c r="BK34" s="11"/>
    </row>
    <row r="35" spans="1:63" x14ac:dyDescent="0.25">
      <c r="A35" s="138"/>
      <c r="B35" s="378"/>
      <c r="C35" s="378"/>
      <c r="D35" s="378"/>
      <c r="E35" s="378"/>
      <c r="F35" s="378"/>
      <c r="G35" s="378"/>
      <c r="H35" s="378"/>
      <c r="I35" s="378"/>
      <c r="J35" s="378"/>
      <c r="K35" s="378"/>
      <c r="L35" s="138"/>
      <c r="M35" s="51"/>
      <c r="N35" s="51"/>
      <c r="O35" s="51"/>
      <c r="P35" s="51"/>
      <c r="Q35" s="51"/>
      <c r="R35" s="51"/>
      <c r="S35" s="51"/>
      <c r="T35" s="51"/>
      <c r="U35" s="51"/>
      <c r="V35" s="51"/>
      <c r="W35" s="51"/>
      <c r="X35" s="51"/>
      <c r="Y35" s="51"/>
      <c r="Z35" s="51"/>
      <c r="AA35" s="51"/>
      <c r="AB35" s="51"/>
      <c r="AC35" s="51"/>
      <c r="AD35" s="51"/>
      <c r="AE35" s="51"/>
      <c r="AF35" s="51"/>
      <c r="AG35" s="51"/>
      <c r="AH35" s="51"/>
      <c r="AI35" s="51"/>
      <c r="AJ35" s="51"/>
      <c r="AK35" s="51"/>
      <c r="AL35" s="51"/>
      <c r="AM35" s="51"/>
      <c r="AN35" s="51"/>
      <c r="AO35" s="51"/>
      <c r="AP35" s="51"/>
      <c r="AQ35" s="51"/>
      <c r="AR35" s="310"/>
      <c r="AS35" s="310"/>
      <c r="AT35" s="310"/>
      <c r="AU35" s="310"/>
      <c r="AV35" s="310"/>
      <c r="AW35" s="310"/>
      <c r="AX35" s="310"/>
      <c r="AY35" s="51"/>
      <c r="AZ35" s="51"/>
      <c r="BA35" s="51"/>
      <c r="BB35" s="51"/>
      <c r="BC35" s="10"/>
      <c r="BD35" s="10"/>
      <c r="BE35" s="10"/>
      <c r="BF35" s="10"/>
      <c r="BG35" s="10"/>
      <c r="BH35" s="10"/>
      <c r="BI35" s="10"/>
      <c r="BJ35" s="11"/>
      <c r="BK35" s="11"/>
    </row>
    <row r="36" spans="1:63" x14ac:dyDescent="0.25">
      <c r="A36" s="138"/>
      <c r="B36" s="13"/>
      <c r="C36" s="14"/>
      <c r="D36" s="14"/>
      <c r="E36" s="14"/>
      <c r="F36" s="14"/>
      <c r="G36" s="14"/>
      <c r="H36" s="14"/>
      <c r="I36" s="14"/>
      <c r="J36" s="105"/>
      <c r="K36" s="106"/>
      <c r="L36" s="136"/>
      <c r="M36" s="64"/>
      <c r="N36" s="64"/>
      <c r="O36" s="64"/>
      <c r="P36" s="64"/>
      <c r="Q36" s="64"/>
      <c r="R36" s="64"/>
      <c r="S36" s="64"/>
      <c r="T36" s="64"/>
      <c r="U36" s="64"/>
      <c r="V36" s="64"/>
      <c r="W36" s="64"/>
      <c r="X36" s="64"/>
      <c r="Y36" s="64"/>
      <c r="Z36" s="64"/>
      <c r="AA36" s="64"/>
      <c r="AB36" s="64"/>
      <c r="AC36" s="64"/>
      <c r="AD36" s="64"/>
      <c r="AE36" s="64"/>
      <c r="AF36" s="64"/>
      <c r="AG36" s="64"/>
      <c r="AH36" s="64"/>
      <c r="AI36" s="64"/>
      <c r="AJ36" s="64"/>
      <c r="AK36" s="64"/>
      <c r="AL36" s="64"/>
      <c r="AM36" s="64"/>
      <c r="AN36" s="64"/>
      <c r="AO36" s="64"/>
      <c r="AP36" s="64"/>
      <c r="AQ36" s="64"/>
      <c r="AR36" s="306"/>
      <c r="AS36" s="307" t="s">
        <v>53</v>
      </c>
      <c r="AT36" s="307"/>
      <c r="AU36" s="307"/>
      <c r="AV36" s="307"/>
      <c r="AW36" s="307"/>
      <c r="AX36" s="308"/>
      <c r="AY36" s="51"/>
      <c r="AZ36" s="51"/>
      <c r="BA36" s="51"/>
      <c r="BB36" s="51"/>
      <c r="BC36" s="10"/>
      <c r="BD36" s="10"/>
      <c r="BE36" s="10"/>
      <c r="BF36" s="10"/>
      <c r="BG36" s="10"/>
      <c r="BH36" s="10"/>
      <c r="BI36" s="10"/>
      <c r="BJ36" s="11"/>
      <c r="BK36" s="11"/>
    </row>
    <row r="37" spans="1:63" x14ac:dyDescent="0.25">
      <c r="A37" s="138"/>
      <c r="B37" s="80" t="s">
        <v>22</v>
      </c>
      <c r="C37" s="81">
        <f>+'2-FSN Entry and Summary'!B18</f>
        <v>0</v>
      </c>
      <c r="D37" s="379" t="s">
        <v>61</v>
      </c>
      <c r="E37" s="380"/>
      <c r="F37" s="380"/>
      <c r="G37" s="381"/>
      <c r="H37" s="300"/>
      <c r="I37" s="77"/>
      <c r="J37" s="99"/>
      <c r="K37" s="107"/>
      <c r="L37" s="141"/>
      <c r="M37" s="68"/>
      <c r="N37" s="68"/>
      <c r="O37" s="68"/>
      <c r="P37" s="68"/>
      <c r="Q37" s="68"/>
      <c r="R37" s="68"/>
      <c r="S37" s="68"/>
      <c r="T37" s="68"/>
      <c r="U37" s="68"/>
      <c r="V37" s="68"/>
      <c r="W37" s="68"/>
      <c r="X37" s="68"/>
      <c r="Y37" s="68"/>
      <c r="Z37" s="68"/>
      <c r="AA37" s="68"/>
      <c r="AB37" s="68"/>
      <c r="AC37" s="68"/>
      <c r="AD37" s="68"/>
      <c r="AE37" s="68"/>
      <c r="AF37" s="68"/>
      <c r="AG37" s="68"/>
      <c r="AH37" s="68"/>
      <c r="AI37" s="68"/>
      <c r="AJ37" s="68"/>
      <c r="AK37" s="68"/>
      <c r="AL37" s="68"/>
      <c r="AM37" s="68"/>
      <c r="AN37" s="68"/>
      <c r="AO37" s="68"/>
      <c r="AP37" s="68"/>
      <c r="AQ37" s="68"/>
      <c r="AR37" s="309" t="s">
        <v>51</v>
      </c>
      <c r="AS37" s="310">
        <f>IF(E40="NR",1,0)</f>
        <v>0</v>
      </c>
      <c r="AT37" s="310">
        <f>IF(F40="NR",1,0)</f>
        <v>0</v>
      </c>
      <c r="AU37" s="310">
        <f>IF(G40="NR",1,0)</f>
        <v>0</v>
      </c>
      <c r="AV37" s="310">
        <f>IF(H40="NR",1,0)</f>
        <v>0</v>
      </c>
      <c r="AW37" s="310">
        <f>IF(I40="NR",1,0)</f>
        <v>0</v>
      </c>
      <c r="AX37" s="311"/>
      <c r="AY37" s="51"/>
      <c r="AZ37" s="51"/>
      <c r="BA37" s="51"/>
      <c r="BB37" s="51"/>
      <c r="BC37" s="10"/>
      <c r="BD37" s="10"/>
      <c r="BE37" s="10"/>
      <c r="BF37" s="10"/>
      <c r="BG37" s="10"/>
      <c r="BH37" s="11"/>
      <c r="BI37" s="11"/>
      <c r="BJ37" s="11"/>
      <c r="BK37" s="11"/>
    </row>
    <row r="38" spans="1:63" x14ac:dyDescent="0.25">
      <c r="A38" s="138"/>
      <c r="B38" s="69"/>
      <c r="C38" s="109"/>
      <c r="D38" s="70"/>
      <c r="E38" s="58">
        <v>2008</v>
      </c>
      <c r="F38" s="59">
        <v>2009</v>
      </c>
      <c r="G38" s="60">
        <v>2010</v>
      </c>
      <c r="H38" s="60">
        <v>2011</v>
      </c>
      <c r="I38" s="60">
        <v>2012</v>
      </c>
      <c r="J38" s="61" t="s">
        <v>5</v>
      </c>
      <c r="K38" s="108"/>
      <c r="L38" s="138"/>
      <c r="M38" s="51"/>
      <c r="N38" s="51"/>
      <c r="O38" s="51"/>
      <c r="P38" s="51"/>
      <c r="Q38" s="51"/>
      <c r="R38" s="51"/>
      <c r="S38" s="51"/>
      <c r="T38" s="51"/>
      <c r="U38" s="51"/>
      <c r="V38" s="51"/>
      <c r="W38" s="51"/>
      <c r="X38" s="51"/>
      <c r="Y38" s="51"/>
      <c r="Z38" s="51"/>
      <c r="AA38" s="51"/>
      <c r="AB38" s="51"/>
      <c r="AC38" s="51"/>
      <c r="AD38" s="51"/>
      <c r="AE38" s="51"/>
      <c r="AF38" s="51"/>
      <c r="AG38" s="51"/>
      <c r="AH38" s="51"/>
      <c r="AI38" s="51"/>
      <c r="AJ38" s="51"/>
      <c r="AK38" s="51"/>
      <c r="AL38" s="51"/>
      <c r="AM38" s="51"/>
      <c r="AN38" s="51"/>
      <c r="AO38" s="51"/>
      <c r="AP38" s="51"/>
      <c r="AQ38" s="51"/>
      <c r="AR38" s="309" t="s">
        <v>52</v>
      </c>
      <c r="AS38" s="310">
        <f>IF(AND(E40&gt;0,E40&lt;$D$41),1,0)</f>
        <v>0</v>
      </c>
      <c r="AT38" s="310">
        <f>IF(AND(F40&gt;0,F40&lt;$D$41),1,0)</f>
        <v>0</v>
      </c>
      <c r="AU38" s="310">
        <f>IF(AND(G40&gt;0,G40&lt;$D$41),1,0)</f>
        <v>0</v>
      </c>
      <c r="AV38" s="310">
        <f>IF(AND(H40&gt;0,H40&lt;$D$41),1,0)</f>
        <v>0</v>
      </c>
      <c r="AW38" s="310">
        <f>IF(AND(I40&gt;0,I40&lt;$D$41),1,0)</f>
        <v>0</v>
      </c>
      <c r="AX38" s="311"/>
      <c r="AY38" s="51"/>
      <c r="AZ38" s="51"/>
      <c r="BA38" s="51"/>
      <c r="BB38" s="51"/>
      <c r="BC38" s="10"/>
      <c r="BD38" s="10"/>
      <c r="BE38" s="10"/>
      <c r="BF38" s="10"/>
      <c r="BG38" s="10"/>
      <c r="BH38" s="11"/>
      <c r="BI38" s="11"/>
      <c r="BJ38" s="11"/>
      <c r="BK38" s="11"/>
    </row>
    <row r="39" spans="1:63" x14ac:dyDescent="0.25">
      <c r="A39" s="138"/>
      <c r="B39" s="57" t="s">
        <v>58</v>
      </c>
      <c r="C39" s="71"/>
      <c r="D39" s="79"/>
      <c r="E39" s="58"/>
      <c r="F39" s="102">
        <f>+'3-Acres History and SC Options'!E63</f>
        <v>0</v>
      </c>
      <c r="G39" s="102">
        <f>+'3-Acres History and SC Options'!F63</f>
        <v>0</v>
      </c>
      <c r="H39" s="102">
        <f>+'3-Acres History and SC Options'!G63</f>
        <v>0</v>
      </c>
      <c r="I39" s="102">
        <f>+'3-Acres History and SC Options'!H63</f>
        <v>0</v>
      </c>
      <c r="J39" s="74">
        <f>+'3-Acres History and SC Options'!I63</f>
        <v>0</v>
      </c>
      <c r="K39" s="93" t="s">
        <v>54</v>
      </c>
      <c r="L39" s="138"/>
      <c r="M39" s="51"/>
      <c r="N39" s="51"/>
      <c r="O39" s="51"/>
      <c r="P39" s="51"/>
      <c r="Q39" s="51"/>
      <c r="R39" s="51"/>
      <c r="S39" s="51"/>
      <c r="T39" s="51"/>
      <c r="U39" s="51"/>
      <c r="V39" s="51"/>
      <c r="W39" s="51"/>
      <c r="X39" s="51"/>
      <c r="Y39" s="51"/>
      <c r="Z39" s="51"/>
      <c r="AA39" s="51"/>
      <c r="AB39" s="51"/>
      <c r="AC39" s="51"/>
      <c r="AD39" s="51"/>
      <c r="AE39" s="51"/>
      <c r="AF39" s="51"/>
      <c r="AG39" s="51"/>
      <c r="AH39" s="51"/>
      <c r="AI39" s="51"/>
      <c r="AJ39" s="51"/>
      <c r="AK39" s="51"/>
      <c r="AL39" s="51"/>
      <c r="AM39" s="51"/>
      <c r="AN39" s="51"/>
      <c r="AO39" s="51"/>
      <c r="AP39" s="51"/>
      <c r="AQ39" s="51"/>
      <c r="AR39" s="312"/>
      <c r="AS39" s="313" t="str">
        <f>IF(AS37+AS38&gt;0,"X"," ")</f>
        <v xml:space="preserve"> </v>
      </c>
      <c r="AT39" s="313" t="str">
        <f t="shared" ref="AT39:AW39" si="2">IF(AT37+AT38&gt;0,"X"," ")</f>
        <v xml:space="preserve"> </v>
      </c>
      <c r="AU39" s="313" t="str">
        <f t="shared" si="2"/>
        <v xml:space="preserve"> </v>
      </c>
      <c r="AV39" s="313" t="str">
        <f t="shared" si="2"/>
        <v xml:space="preserve"> </v>
      </c>
      <c r="AW39" s="313" t="str">
        <f t="shared" si="2"/>
        <v xml:space="preserve"> </v>
      </c>
      <c r="AX39" s="311"/>
      <c r="AY39" s="51"/>
      <c r="AZ39" s="51"/>
      <c r="BA39" s="51"/>
      <c r="BB39" s="51"/>
      <c r="BC39" s="10"/>
      <c r="BD39" s="10"/>
      <c r="BE39" s="10"/>
      <c r="BF39" s="10"/>
      <c r="BG39" s="10"/>
      <c r="BH39" s="11"/>
      <c r="BI39" s="11"/>
      <c r="BJ39" s="11"/>
      <c r="BK39" s="11"/>
    </row>
    <row r="40" spans="1:63" x14ac:dyDescent="0.25">
      <c r="A40" s="138"/>
      <c r="B40" s="57" t="s">
        <v>57</v>
      </c>
      <c r="C40" s="71"/>
      <c r="D40" s="79"/>
      <c r="E40" s="302"/>
      <c r="F40" s="302"/>
      <c r="G40" s="302"/>
      <c r="H40" s="302"/>
      <c r="I40" s="302"/>
      <c r="J40" s="94">
        <f>+AX41</f>
        <v>9.9999999999999998E-17</v>
      </c>
      <c r="K40" s="76">
        <f>+J40*0.9</f>
        <v>8.9999999999999996E-17</v>
      </c>
      <c r="L40" s="138"/>
      <c r="M40" s="51"/>
      <c r="N40" s="51"/>
      <c r="O40" s="51"/>
      <c r="P40" s="51"/>
      <c r="Q40" s="51"/>
      <c r="R40" s="51"/>
      <c r="S40" s="51"/>
      <c r="T40" s="51"/>
      <c r="U40" s="51"/>
      <c r="V40" s="51"/>
      <c r="W40" s="51"/>
      <c r="X40" s="51"/>
      <c r="Y40" s="51"/>
      <c r="Z40" s="51"/>
      <c r="AA40" s="51"/>
      <c r="AB40" s="51"/>
      <c r="AC40" s="51"/>
      <c r="AD40" s="51"/>
      <c r="AE40" s="51"/>
      <c r="AF40" s="51"/>
      <c r="AG40" s="51"/>
      <c r="AH40" s="51"/>
      <c r="AI40" s="51"/>
      <c r="AJ40" s="51"/>
      <c r="AK40" s="51"/>
      <c r="AL40" s="51"/>
      <c r="AM40" s="51"/>
      <c r="AN40" s="51"/>
      <c r="AO40" s="51"/>
      <c r="AP40" s="51"/>
      <c r="AQ40" s="51"/>
      <c r="AR40" s="312"/>
      <c r="AS40" s="310" t="str">
        <f>IF(AND(AS39="X",E40&gt;0),MAX(E40,$D$41)," ")</f>
        <v xml:space="preserve"> </v>
      </c>
      <c r="AT40" s="310" t="str">
        <f>IF(AND(AT39="X",F40&gt;0),MAX(F40,$D$41)," ")</f>
        <v xml:space="preserve"> </v>
      </c>
      <c r="AU40" s="310" t="str">
        <f>IF(AND(AU39="X",G40&gt;0),MAX(G40,$D$41)," ")</f>
        <v xml:space="preserve"> </v>
      </c>
      <c r="AV40" s="310" t="str">
        <f>IF(AND(AV39="X",H40&gt;0),MAX(H40,$D$41)," ")</f>
        <v xml:space="preserve"> </v>
      </c>
      <c r="AW40" s="310" t="str">
        <f>IF(AND(AW39="X",I40&gt;0),MAX(I40,$D$41)," ")</f>
        <v xml:space="preserve"> </v>
      </c>
      <c r="AX40" s="311"/>
      <c r="AY40" s="51"/>
      <c r="AZ40" s="51"/>
      <c r="BA40" s="51"/>
      <c r="BB40" s="51"/>
      <c r="BC40" s="10"/>
      <c r="BD40" s="10"/>
      <c r="BE40" s="10"/>
      <c r="BF40" s="10"/>
      <c r="BG40" s="10"/>
      <c r="BH40" s="11"/>
      <c r="BI40" s="11"/>
      <c r="BJ40" s="11"/>
      <c r="BK40" s="11"/>
    </row>
    <row r="41" spans="1:63" x14ac:dyDescent="0.25">
      <c r="A41" s="138"/>
      <c r="B41" s="72" t="s">
        <v>24</v>
      </c>
      <c r="C41" s="73"/>
      <c r="D41" s="301"/>
      <c r="E41" s="104" t="str">
        <f>+AS39</f>
        <v xml:space="preserve"> </v>
      </c>
      <c r="F41" s="104" t="str">
        <f t="shared" ref="F41:I41" si="3">+AT39</f>
        <v xml:space="preserve"> </v>
      </c>
      <c r="G41" s="104" t="str">
        <f t="shared" si="3"/>
        <v xml:space="preserve"> </v>
      </c>
      <c r="H41" s="104" t="str">
        <f t="shared" si="3"/>
        <v xml:space="preserve"> </v>
      </c>
      <c r="I41" s="104" t="str">
        <f t="shared" si="3"/>
        <v xml:space="preserve"> </v>
      </c>
      <c r="J41" s="112"/>
      <c r="K41" s="108"/>
      <c r="L41" s="138"/>
      <c r="M41" s="51"/>
      <c r="N41" s="51"/>
      <c r="O41" s="51"/>
      <c r="P41" s="51"/>
      <c r="Q41" s="51"/>
      <c r="R41" s="51"/>
      <c r="S41" s="51"/>
      <c r="T41" s="51"/>
      <c r="U41" s="51"/>
      <c r="V41" s="51"/>
      <c r="W41" s="51"/>
      <c r="X41" s="51"/>
      <c r="Y41" s="51"/>
      <c r="Z41" s="51"/>
      <c r="AA41" s="51"/>
      <c r="AB41" s="51"/>
      <c r="AC41" s="51"/>
      <c r="AD41" s="51"/>
      <c r="AE41" s="51"/>
      <c r="AF41" s="51"/>
      <c r="AG41" s="51"/>
      <c r="AH41" s="51"/>
      <c r="AI41" s="51"/>
      <c r="AJ41" s="51"/>
      <c r="AK41" s="51"/>
      <c r="AL41" s="51"/>
      <c r="AM41" s="51"/>
      <c r="AN41" s="51"/>
      <c r="AO41" s="51"/>
      <c r="AP41" s="51"/>
      <c r="AQ41" s="51"/>
      <c r="AR41" s="314"/>
      <c r="AS41" s="315" t="str">
        <f>IF(E40=0," ",MAX(E40,AS40))</f>
        <v xml:space="preserve"> </v>
      </c>
      <c r="AT41" s="315" t="str">
        <f>IF(F40=0," ",MAX(F40,AT40))</f>
        <v xml:space="preserve"> </v>
      </c>
      <c r="AU41" s="315" t="str">
        <f>IF(G40=0," ",MAX(G40,AU40))</f>
        <v xml:space="preserve"> </v>
      </c>
      <c r="AV41" s="315" t="str">
        <f>IF(H40=0," ",MAX(H40,AV40))</f>
        <v xml:space="preserve"> </v>
      </c>
      <c r="AW41" s="315" t="str">
        <f>IF(I40=0," ",MAX(I40,AW40))</f>
        <v xml:space="preserve"> </v>
      </c>
      <c r="AX41" s="316">
        <f>IF(SUM(AS41:AW41)=0,0.0000000000000001,AVERAGE(AS41:AW41))</f>
        <v>9.9999999999999998E-17</v>
      </c>
      <c r="AY41" s="51"/>
      <c r="AZ41" s="51"/>
      <c r="BA41" s="51"/>
      <c r="BB41" s="51"/>
      <c r="BC41" s="10"/>
      <c r="BD41" s="10"/>
      <c r="BE41" s="10"/>
      <c r="BF41" s="10"/>
      <c r="BG41" s="10"/>
      <c r="BH41" s="11"/>
      <c r="BI41" s="11"/>
      <c r="BJ41" s="11"/>
      <c r="BK41" s="11"/>
    </row>
    <row r="42" spans="1:63" x14ac:dyDescent="0.25">
      <c r="A42" s="138"/>
      <c r="B42" s="52" t="s">
        <v>50</v>
      </c>
      <c r="C42" s="53"/>
      <c r="D42" s="54"/>
      <c r="E42" s="55">
        <f>MAX(H37,K40)</f>
        <v>8.9999999999999996E-17</v>
      </c>
      <c r="F42" s="77"/>
      <c r="G42" s="82" t="s">
        <v>56</v>
      </c>
      <c r="H42" s="83"/>
      <c r="I42" s="55">
        <f>+E42*2.4</f>
        <v>2.1599999999999998E-16</v>
      </c>
      <c r="J42" s="88"/>
      <c r="K42" s="91"/>
      <c r="L42" s="138"/>
      <c r="M42" s="51"/>
      <c r="N42" s="51"/>
      <c r="O42" s="51"/>
      <c r="P42" s="51"/>
      <c r="Q42" s="51"/>
      <c r="R42" s="51"/>
      <c r="S42" s="51"/>
      <c r="T42" s="51"/>
      <c r="U42" s="51"/>
      <c r="V42" s="51"/>
      <c r="W42" s="51"/>
      <c r="X42" s="51"/>
      <c r="Y42" s="51"/>
      <c r="Z42" s="51"/>
      <c r="AA42" s="51"/>
      <c r="AB42" s="51"/>
      <c r="AC42" s="51"/>
      <c r="AD42" s="51"/>
      <c r="AE42" s="51"/>
      <c r="AF42" s="51"/>
      <c r="AG42" s="51"/>
      <c r="AH42" s="51"/>
      <c r="AI42" s="51"/>
      <c r="AJ42" s="51"/>
      <c r="AK42" s="51"/>
      <c r="AL42" s="51"/>
      <c r="AM42" s="51"/>
      <c r="AN42" s="51"/>
      <c r="AO42" s="51"/>
      <c r="AP42" s="51"/>
      <c r="AQ42" s="51"/>
      <c r="AR42" s="310"/>
      <c r="AS42" s="310"/>
      <c r="AT42" s="310"/>
      <c r="AU42" s="310"/>
      <c r="AV42" s="310"/>
      <c r="AW42" s="310"/>
      <c r="AX42" s="310"/>
      <c r="AY42" s="51"/>
      <c r="AZ42" s="51"/>
      <c r="BA42" s="51"/>
      <c r="BB42" s="51"/>
      <c r="BC42" s="10"/>
      <c r="BD42" s="10"/>
      <c r="BE42" s="10"/>
      <c r="BF42" s="10"/>
      <c r="BG42" s="10"/>
      <c r="BH42" s="11"/>
      <c r="BI42" s="11"/>
      <c r="BJ42" s="11"/>
      <c r="BK42" s="11"/>
    </row>
    <row r="43" spans="1:63" x14ac:dyDescent="0.25">
      <c r="A43" s="138"/>
      <c r="B43" s="377" t="str">
        <f>IF('2-FSN Entry and Summary'!B19&gt;0,"*Continue to the next FSN*","*No futher FSN found*")</f>
        <v>*No futher FSN found*</v>
      </c>
      <c r="C43" s="377"/>
      <c r="D43" s="377"/>
      <c r="E43" s="377"/>
      <c r="F43" s="377"/>
      <c r="G43" s="377"/>
      <c r="H43" s="377"/>
      <c r="I43" s="377"/>
      <c r="J43" s="377"/>
      <c r="K43" s="377"/>
      <c r="L43" s="138"/>
      <c r="M43" s="51"/>
      <c r="N43" s="51"/>
      <c r="O43" s="51"/>
      <c r="P43" s="51"/>
      <c r="Q43" s="51"/>
      <c r="R43" s="51"/>
      <c r="S43" s="51"/>
      <c r="T43" s="51"/>
      <c r="U43" s="51"/>
      <c r="V43" s="51"/>
      <c r="W43" s="51"/>
      <c r="X43" s="51"/>
      <c r="Y43" s="51"/>
      <c r="Z43" s="51"/>
      <c r="AA43" s="51"/>
      <c r="AB43" s="51"/>
      <c r="AC43" s="51"/>
      <c r="AD43" s="51"/>
      <c r="AE43" s="51"/>
      <c r="AF43" s="51"/>
      <c r="AG43" s="51"/>
      <c r="AH43" s="51"/>
      <c r="AI43" s="51"/>
      <c r="AJ43" s="51"/>
      <c r="AK43" s="51"/>
      <c r="AL43" s="51"/>
      <c r="AM43" s="51"/>
      <c r="AN43" s="51"/>
      <c r="AO43" s="51"/>
      <c r="AP43" s="51"/>
      <c r="AQ43" s="51"/>
      <c r="AR43" s="310"/>
      <c r="AS43" s="310"/>
      <c r="AT43" s="310"/>
      <c r="AU43" s="310"/>
      <c r="AV43" s="310"/>
      <c r="AW43" s="310"/>
      <c r="AX43" s="310"/>
      <c r="AY43" s="51"/>
      <c r="AZ43" s="51"/>
      <c r="BA43" s="51"/>
      <c r="BB43" s="51"/>
      <c r="BC43" s="10"/>
      <c r="BD43" s="10"/>
      <c r="BE43" s="10"/>
      <c r="BF43" s="10"/>
      <c r="BG43" s="10"/>
      <c r="BH43" s="11"/>
      <c r="BI43" s="11"/>
      <c r="BJ43" s="11"/>
      <c r="BK43" s="11"/>
    </row>
    <row r="44" spans="1:63" x14ac:dyDescent="0.25">
      <c r="A44" s="138"/>
      <c r="B44" s="378"/>
      <c r="C44" s="378"/>
      <c r="D44" s="378"/>
      <c r="E44" s="378"/>
      <c r="F44" s="378"/>
      <c r="G44" s="378"/>
      <c r="H44" s="378"/>
      <c r="I44" s="378"/>
      <c r="J44" s="378"/>
      <c r="K44" s="378"/>
      <c r="L44" s="138"/>
      <c r="M44" s="51"/>
      <c r="N44" s="51"/>
      <c r="O44" s="51"/>
      <c r="P44" s="51"/>
      <c r="Q44" s="51"/>
      <c r="R44" s="51"/>
      <c r="S44" s="51"/>
      <c r="T44" s="51"/>
      <c r="U44" s="51"/>
      <c r="V44" s="51"/>
      <c r="W44" s="51"/>
      <c r="X44" s="51"/>
      <c r="Y44" s="51"/>
      <c r="Z44" s="51"/>
      <c r="AA44" s="51"/>
      <c r="AB44" s="51"/>
      <c r="AC44" s="51"/>
      <c r="AD44" s="51"/>
      <c r="AE44" s="51"/>
      <c r="AF44" s="51"/>
      <c r="AG44" s="51"/>
      <c r="AH44" s="51"/>
      <c r="AI44" s="51"/>
      <c r="AJ44" s="51"/>
      <c r="AK44" s="51"/>
      <c r="AL44" s="51"/>
      <c r="AM44" s="51"/>
      <c r="AN44" s="51"/>
      <c r="AO44" s="51"/>
      <c r="AP44" s="51"/>
      <c r="AQ44" s="51"/>
      <c r="AR44" s="310"/>
      <c r="AS44" s="310"/>
      <c r="AT44" s="310"/>
      <c r="AU44" s="310"/>
      <c r="AV44" s="310"/>
      <c r="AW44" s="310"/>
      <c r="AX44" s="310"/>
      <c r="AY44" s="51"/>
      <c r="AZ44" s="51"/>
      <c r="BA44" s="51"/>
      <c r="BB44" s="51"/>
      <c r="BC44" s="10"/>
      <c r="BD44" s="10"/>
      <c r="BE44" s="10"/>
      <c r="BF44" s="10"/>
      <c r="BG44" s="10"/>
      <c r="BH44" s="11"/>
      <c r="BI44" s="11"/>
      <c r="BJ44" s="11"/>
      <c r="BK44" s="11"/>
    </row>
    <row r="45" spans="1:63" x14ac:dyDescent="0.25">
      <c r="A45" s="138"/>
      <c r="B45" s="13"/>
      <c r="C45" s="14"/>
      <c r="D45" s="14"/>
      <c r="E45" s="14"/>
      <c r="F45" s="14"/>
      <c r="G45" s="14"/>
      <c r="H45" s="14"/>
      <c r="I45" s="14"/>
      <c r="J45" s="89"/>
      <c r="K45" s="90"/>
      <c r="L45" s="138"/>
      <c r="M45" s="51"/>
      <c r="N45" s="51"/>
      <c r="O45" s="51"/>
      <c r="P45" s="51"/>
      <c r="Q45" s="51"/>
      <c r="R45" s="51"/>
      <c r="S45" s="51"/>
      <c r="T45" s="51"/>
      <c r="U45" s="51"/>
      <c r="V45" s="51"/>
      <c r="W45" s="51"/>
      <c r="X45" s="51"/>
      <c r="Y45" s="51"/>
      <c r="Z45" s="51"/>
      <c r="AA45" s="51"/>
      <c r="AB45" s="51"/>
      <c r="AC45" s="51"/>
      <c r="AD45" s="51"/>
      <c r="AE45" s="51"/>
      <c r="AF45" s="51"/>
      <c r="AG45" s="51"/>
      <c r="AH45" s="51"/>
      <c r="AI45" s="51"/>
      <c r="AJ45" s="51"/>
      <c r="AK45" s="51"/>
      <c r="AL45" s="51"/>
      <c r="AM45" s="51"/>
      <c r="AN45" s="51"/>
      <c r="AO45" s="51"/>
      <c r="AP45" s="51"/>
      <c r="AQ45" s="51"/>
      <c r="AR45" s="306"/>
      <c r="AS45" s="307" t="s">
        <v>53</v>
      </c>
      <c r="AT45" s="307"/>
      <c r="AU45" s="307"/>
      <c r="AV45" s="307"/>
      <c r="AW45" s="307"/>
      <c r="AX45" s="308"/>
      <c r="AY45" s="51"/>
      <c r="AZ45" s="51"/>
      <c r="BA45" s="51"/>
      <c r="BB45" s="51"/>
      <c r="BC45" s="10"/>
      <c r="BD45" s="10"/>
      <c r="BE45" s="10"/>
      <c r="BF45" s="10"/>
      <c r="BG45" s="10"/>
      <c r="BH45" s="11"/>
      <c r="BI45" s="11"/>
      <c r="BJ45" s="11"/>
      <c r="BK45" s="11"/>
    </row>
    <row r="46" spans="1:63" x14ac:dyDescent="0.25">
      <c r="A46" s="138"/>
      <c r="B46" s="80" t="s">
        <v>22</v>
      </c>
      <c r="C46" s="81">
        <f>+'2-FSN Entry and Summary'!B19</f>
        <v>0</v>
      </c>
      <c r="D46" s="118" t="s">
        <v>66</v>
      </c>
      <c r="E46" s="119"/>
      <c r="F46" s="119"/>
      <c r="G46" s="121"/>
      <c r="H46" s="300"/>
      <c r="I46" s="77"/>
      <c r="J46" s="88"/>
      <c r="K46" s="108"/>
      <c r="L46" s="138"/>
      <c r="M46" s="51"/>
      <c r="N46" s="51"/>
      <c r="O46" s="51"/>
      <c r="P46" s="51"/>
      <c r="Q46" s="51"/>
      <c r="R46" s="51"/>
      <c r="S46" s="51"/>
      <c r="T46" s="51"/>
      <c r="U46" s="51"/>
      <c r="V46" s="51"/>
      <c r="W46" s="51"/>
      <c r="X46" s="51"/>
      <c r="Y46" s="51"/>
      <c r="Z46" s="51"/>
      <c r="AA46" s="51"/>
      <c r="AB46" s="51"/>
      <c r="AC46" s="51"/>
      <c r="AD46" s="51"/>
      <c r="AE46" s="51"/>
      <c r="AF46" s="51"/>
      <c r="AG46" s="51"/>
      <c r="AH46" s="51"/>
      <c r="AI46" s="51"/>
      <c r="AJ46" s="51"/>
      <c r="AK46" s="51"/>
      <c r="AL46" s="51"/>
      <c r="AM46" s="51"/>
      <c r="AN46" s="51"/>
      <c r="AO46" s="51"/>
      <c r="AP46" s="51"/>
      <c r="AQ46" s="51"/>
      <c r="AR46" s="309" t="s">
        <v>51</v>
      </c>
      <c r="AS46" s="310">
        <f>IF(E49="NR",1,0)</f>
        <v>0</v>
      </c>
      <c r="AT46" s="310">
        <f>IF(F49="NR",1,0)</f>
        <v>0</v>
      </c>
      <c r="AU46" s="310">
        <f>IF(G49="NR",1,0)</f>
        <v>0</v>
      </c>
      <c r="AV46" s="310">
        <f>IF(H49="NR",1,0)</f>
        <v>0</v>
      </c>
      <c r="AW46" s="310">
        <f>IF(I49="NR",1,0)</f>
        <v>0</v>
      </c>
      <c r="AX46" s="311"/>
      <c r="AY46" s="51"/>
      <c r="AZ46" s="51"/>
      <c r="BA46" s="51"/>
      <c r="BB46" s="51"/>
      <c r="BC46" s="10"/>
      <c r="BD46" s="10"/>
      <c r="BE46" s="10"/>
      <c r="BF46" s="10"/>
      <c r="BG46" s="10"/>
      <c r="BH46" s="11"/>
      <c r="BI46" s="11"/>
      <c r="BJ46" s="11"/>
      <c r="BK46" s="11"/>
    </row>
    <row r="47" spans="1:63" x14ac:dyDescent="0.25">
      <c r="A47" s="134"/>
      <c r="B47" s="69"/>
      <c r="C47" s="109"/>
      <c r="D47" s="70"/>
      <c r="E47" s="58">
        <v>2008</v>
      </c>
      <c r="F47" s="59">
        <v>2009</v>
      </c>
      <c r="G47" s="60">
        <v>2010</v>
      </c>
      <c r="H47" s="60">
        <v>2011</v>
      </c>
      <c r="I47" s="60">
        <v>2012</v>
      </c>
      <c r="J47" s="61" t="s">
        <v>5</v>
      </c>
      <c r="K47" s="108"/>
      <c r="L47" s="134"/>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c r="AR47" s="309" t="s">
        <v>52</v>
      </c>
      <c r="AS47" s="310">
        <f>IF(AND(E49&gt;0,E49&lt;$D$50),1,0)</f>
        <v>0</v>
      </c>
      <c r="AT47" s="310">
        <f>IF(AND(F49&gt;0,F49&lt;$D$50),1,0)</f>
        <v>0</v>
      </c>
      <c r="AU47" s="310">
        <f>IF(AND(G49&gt;0,G49&lt;$D$50),1,0)</f>
        <v>0</v>
      </c>
      <c r="AV47" s="310">
        <f>IF(AND(H49&gt;0,H49&lt;$D$50),1,0)</f>
        <v>0</v>
      </c>
      <c r="AW47" s="310">
        <f>IF(AND(I49&gt;0,I49&lt;$D$50),1,0)</f>
        <v>0</v>
      </c>
      <c r="AX47" s="311"/>
      <c r="AY47" s="10"/>
      <c r="AZ47" s="10"/>
      <c r="BA47" s="10"/>
      <c r="BB47" s="10"/>
      <c r="BC47" s="10"/>
      <c r="BD47" s="10"/>
      <c r="BE47" s="10"/>
      <c r="BF47" s="10"/>
      <c r="BG47" s="10"/>
      <c r="BH47" s="11"/>
      <c r="BI47" s="11"/>
      <c r="BJ47" s="11"/>
      <c r="BK47" s="11"/>
    </row>
    <row r="48" spans="1:63" x14ac:dyDescent="0.25">
      <c r="A48" s="134"/>
      <c r="B48" s="57" t="s">
        <v>58</v>
      </c>
      <c r="C48" s="71"/>
      <c r="D48" s="79"/>
      <c r="E48" s="58"/>
      <c r="F48" s="102">
        <f>+'3-Acres History and SC Options'!E81</f>
        <v>0</v>
      </c>
      <c r="G48" s="102">
        <f>+'3-Acres History and SC Options'!F81</f>
        <v>0</v>
      </c>
      <c r="H48" s="102">
        <f>+'3-Acres History and SC Options'!G81</f>
        <v>0</v>
      </c>
      <c r="I48" s="102">
        <f>+'3-Acres History and SC Options'!H81</f>
        <v>0</v>
      </c>
      <c r="J48" s="60">
        <f>+'3-Acres History and SC Options'!I81</f>
        <v>0</v>
      </c>
      <c r="K48" s="93" t="s">
        <v>54</v>
      </c>
      <c r="L48" s="134"/>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c r="AR48" s="312"/>
      <c r="AS48" s="313" t="str">
        <f>IF(AS46+AS47&gt;0,"X"," ")</f>
        <v xml:space="preserve"> </v>
      </c>
      <c r="AT48" s="313" t="str">
        <f t="shared" ref="AT48:AW48" si="4">IF(AT46+AT47&gt;0,"X"," ")</f>
        <v xml:space="preserve"> </v>
      </c>
      <c r="AU48" s="313" t="str">
        <f t="shared" si="4"/>
        <v xml:space="preserve"> </v>
      </c>
      <c r="AV48" s="313" t="str">
        <f t="shared" si="4"/>
        <v xml:space="preserve"> </v>
      </c>
      <c r="AW48" s="313" t="str">
        <f t="shared" si="4"/>
        <v xml:space="preserve"> </v>
      </c>
      <c r="AX48" s="311"/>
      <c r="AY48" s="10"/>
      <c r="AZ48" s="10"/>
      <c r="BA48" s="10"/>
      <c r="BB48" s="10"/>
      <c r="BC48" s="10"/>
      <c r="BD48" s="10"/>
      <c r="BE48" s="10"/>
      <c r="BF48" s="10"/>
      <c r="BG48" s="10"/>
      <c r="BH48" s="11"/>
      <c r="BI48" s="11"/>
      <c r="BJ48" s="11"/>
      <c r="BK48" s="11"/>
    </row>
    <row r="49" spans="1:63" x14ac:dyDescent="0.25">
      <c r="A49" s="134"/>
      <c r="B49" s="57" t="s">
        <v>57</v>
      </c>
      <c r="C49" s="71"/>
      <c r="D49" s="79"/>
      <c r="E49" s="302"/>
      <c r="F49" s="302"/>
      <c r="G49" s="302"/>
      <c r="H49" s="302"/>
      <c r="I49" s="302"/>
      <c r="J49" s="336">
        <f>+AX50</f>
        <v>9.9999999999999998E-17</v>
      </c>
      <c r="K49" s="337">
        <f>+J49*0.9</f>
        <v>8.9999999999999996E-17</v>
      </c>
      <c r="L49" s="134"/>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c r="AR49" s="312"/>
      <c r="AS49" s="310" t="str">
        <f>IF(AND(AS48="X",E49&gt;0),MAX(E49,$D$50)," ")</f>
        <v xml:space="preserve"> </v>
      </c>
      <c r="AT49" s="310" t="str">
        <f>IF(AND(AT48="X",F49&gt;0),MAX(F49,$D$50)," ")</f>
        <v xml:space="preserve"> </v>
      </c>
      <c r="AU49" s="310" t="str">
        <f>IF(AND(AU48="X",G49&gt;0),MAX(G49,$D$50)," ")</f>
        <v xml:space="preserve"> </v>
      </c>
      <c r="AV49" s="310" t="str">
        <f>IF(AND(AV48="X",H49&gt;0),MAX(H49,$D$50)," ")</f>
        <v xml:space="preserve"> </v>
      </c>
      <c r="AW49" s="310" t="str">
        <f>IF(AND(AW48="X",I49&gt;0),MAX(I49,$D$50)," ")</f>
        <v xml:space="preserve"> </v>
      </c>
      <c r="AX49" s="311"/>
      <c r="AY49" s="10"/>
      <c r="AZ49" s="10"/>
      <c r="BA49" s="10"/>
      <c r="BB49" s="10"/>
      <c r="BC49" s="10"/>
      <c r="BD49" s="10"/>
      <c r="BE49" s="10"/>
      <c r="BF49" s="10"/>
      <c r="BG49" s="10"/>
      <c r="BH49" s="11"/>
      <c r="BI49" s="11"/>
      <c r="BJ49" s="11"/>
      <c r="BK49" s="11"/>
    </row>
    <row r="50" spans="1:63" x14ac:dyDescent="0.25">
      <c r="A50" s="133"/>
      <c r="B50" s="72" t="s">
        <v>24</v>
      </c>
      <c r="C50" s="73"/>
      <c r="D50" s="301"/>
      <c r="E50" s="104" t="str">
        <f>+AS48</f>
        <v xml:space="preserve"> </v>
      </c>
      <c r="F50" s="104" t="str">
        <f t="shared" ref="F50:I50" si="5">+AT48</f>
        <v xml:space="preserve"> </v>
      </c>
      <c r="G50" s="104" t="str">
        <f t="shared" si="5"/>
        <v xml:space="preserve"> </v>
      </c>
      <c r="H50" s="104" t="str">
        <f t="shared" si="5"/>
        <v xml:space="preserve"> </v>
      </c>
      <c r="I50" s="104" t="str">
        <f t="shared" si="5"/>
        <v xml:space="preserve"> </v>
      </c>
      <c r="J50" s="112"/>
      <c r="K50" s="18"/>
      <c r="L50" s="133"/>
      <c r="AQ50" s="1"/>
      <c r="AR50" s="314"/>
      <c r="AS50" s="315" t="str">
        <f>IF(E49=0," ",MAX(E49,AS49))</f>
        <v xml:space="preserve"> </v>
      </c>
      <c r="AT50" s="315" t="str">
        <f>IF(F49=0," ",MAX(F49,AT49))</f>
        <v xml:space="preserve"> </v>
      </c>
      <c r="AU50" s="315" t="str">
        <f>IF(G49=0," ",MAX(G49,AU49))</f>
        <v xml:space="preserve"> </v>
      </c>
      <c r="AV50" s="315" t="str">
        <f>IF(H49=0," ",MAX(H49,AV49))</f>
        <v xml:space="preserve"> </v>
      </c>
      <c r="AW50" s="315" t="str">
        <f>IF(I49=0," ",MAX(I49,AW49))</f>
        <v xml:space="preserve"> </v>
      </c>
      <c r="AX50" s="316">
        <f>IF(SUM(AS50:AW50)=0,0.0000000000000001,AVERAGE(AS50:AW50))</f>
        <v>9.9999999999999998E-17</v>
      </c>
      <c r="AY50" s="1"/>
      <c r="AZ50" s="1"/>
      <c r="BA50" s="1"/>
      <c r="BB50" s="1"/>
      <c r="BC50" s="1"/>
      <c r="BD50" s="1"/>
      <c r="BE50" s="1"/>
      <c r="BF50" s="1"/>
      <c r="BG50" s="1"/>
    </row>
    <row r="51" spans="1:63" x14ac:dyDescent="0.25">
      <c r="A51" s="133"/>
      <c r="B51" s="52" t="s">
        <v>50</v>
      </c>
      <c r="C51" s="53"/>
      <c r="D51" s="54"/>
      <c r="E51" s="55">
        <f>MAX(H46,K49)</f>
        <v>8.9999999999999996E-17</v>
      </c>
      <c r="F51" s="77"/>
      <c r="G51" s="82" t="s">
        <v>63</v>
      </c>
      <c r="H51" s="83"/>
      <c r="I51" s="55">
        <f>+E51*2.4</f>
        <v>2.1599999999999998E-16</v>
      </c>
      <c r="J51" s="77"/>
      <c r="K51" s="78"/>
      <c r="L51" s="133"/>
      <c r="AQ51" s="1"/>
      <c r="AR51" s="305"/>
      <c r="AS51" s="305"/>
      <c r="AT51" s="305"/>
      <c r="AU51" s="305"/>
      <c r="AV51" s="305"/>
      <c r="AW51" s="305"/>
      <c r="AX51" s="305"/>
      <c r="AY51" s="1"/>
      <c r="AZ51" s="1"/>
      <c r="BA51" s="1"/>
      <c r="BB51" s="1"/>
      <c r="BC51" s="1"/>
      <c r="BD51" s="1"/>
      <c r="BE51" s="1"/>
      <c r="BF51" s="1"/>
      <c r="BG51" s="1"/>
    </row>
    <row r="52" spans="1:63" x14ac:dyDescent="0.25">
      <c r="A52" s="133"/>
      <c r="B52" s="385" t="str">
        <f>IF('2-FSN Entry and Summary'!B20&gt;0,"*Continue to the next FSN*","*No further FSN found*")</f>
        <v>*No further FSN found*</v>
      </c>
      <c r="C52" s="385"/>
      <c r="D52" s="385"/>
      <c r="E52" s="385"/>
      <c r="F52" s="385"/>
      <c r="G52" s="385"/>
      <c r="H52" s="385"/>
      <c r="I52" s="385"/>
      <c r="J52" s="385"/>
      <c r="K52" s="385"/>
      <c r="L52" s="133"/>
      <c r="AQ52" s="1"/>
      <c r="AR52" s="305"/>
      <c r="AS52" s="305"/>
      <c r="AT52" s="305"/>
      <c r="AU52" s="305"/>
      <c r="AV52" s="305"/>
      <c r="AW52" s="305"/>
      <c r="AX52" s="305"/>
      <c r="AY52" s="1"/>
      <c r="AZ52" s="1"/>
      <c r="BA52" s="1"/>
      <c r="BB52" s="1"/>
      <c r="BC52" s="1"/>
      <c r="BD52" s="1"/>
      <c r="BE52" s="1"/>
      <c r="BF52" s="1"/>
      <c r="BG52" s="1"/>
    </row>
    <row r="53" spans="1:63" x14ac:dyDescent="0.25">
      <c r="A53" s="133"/>
      <c r="B53" s="385"/>
      <c r="C53" s="385"/>
      <c r="D53" s="385"/>
      <c r="E53" s="385"/>
      <c r="F53" s="385"/>
      <c r="G53" s="385"/>
      <c r="H53" s="385"/>
      <c r="I53" s="385"/>
      <c r="J53" s="385"/>
      <c r="K53" s="385"/>
      <c r="L53" s="133"/>
      <c r="AQ53" s="1"/>
      <c r="AR53" s="305"/>
      <c r="AS53" s="305"/>
      <c r="AT53" s="305"/>
      <c r="AU53" s="305"/>
      <c r="AV53" s="305"/>
      <c r="AW53" s="305"/>
      <c r="AX53" s="305"/>
      <c r="AY53" s="1"/>
      <c r="AZ53" s="1"/>
      <c r="BA53" s="1"/>
      <c r="BB53" s="1"/>
      <c r="BC53" s="1"/>
      <c r="BD53" s="1"/>
      <c r="BE53" s="1"/>
      <c r="BF53" s="1"/>
      <c r="BG53" s="1"/>
    </row>
    <row r="54" spans="1:63" x14ac:dyDescent="0.25">
      <c r="A54" s="133"/>
      <c r="B54" s="13"/>
      <c r="C54" s="14"/>
      <c r="D54" s="14"/>
      <c r="E54" s="14"/>
      <c r="F54" s="14"/>
      <c r="G54" s="14"/>
      <c r="H54" s="14"/>
      <c r="I54" s="14"/>
      <c r="J54" s="14"/>
      <c r="K54" s="17"/>
      <c r="L54" s="133"/>
      <c r="AQ54" s="1"/>
      <c r="AR54" s="306"/>
      <c r="AS54" s="307" t="s">
        <v>53</v>
      </c>
      <c r="AT54" s="307"/>
      <c r="AU54" s="307"/>
      <c r="AV54" s="307"/>
      <c r="AW54" s="307"/>
      <c r="AX54" s="308"/>
      <c r="AY54" s="1"/>
      <c r="AZ54" s="1"/>
      <c r="BA54" s="1"/>
      <c r="BB54" s="1"/>
      <c r="BC54" s="1"/>
      <c r="BD54" s="1"/>
      <c r="BE54" s="1"/>
      <c r="BF54" s="1"/>
      <c r="BG54" s="1"/>
    </row>
    <row r="55" spans="1:63" x14ac:dyDescent="0.25">
      <c r="A55" s="133"/>
      <c r="B55" s="80" t="s">
        <v>22</v>
      </c>
      <c r="C55" s="81">
        <f>+'2-FSN Entry and Summary'!B20</f>
        <v>0</v>
      </c>
      <c r="D55" s="118" t="s">
        <v>61</v>
      </c>
      <c r="E55" s="119"/>
      <c r="F55" s="119"/>
      <c r="G55" s="120"/>
      <c r="H55" s="300"/>
      <c r="I55" s="77"/>
      <c r="J55" s="77"/>
      <c r="K55" s="18"/>
      <c r="L55" s="133"/>
      <c r="AQ55" s="1"/>
      <c r="AR55" s="309" t="s">
        <v>51</v>
      </c>
      <c r="AS55" s="310">
        <f>IF(E58="NR",1,0)</f>
        <v>0</v>
      </c>
      <c r="AT55" s="310">
        <f>IF(F58="NR",1,0)</f>
        <v>0</v>
      </c>
      <c r="AU55" s="310">
        <f>IF(G58="NR",1,0)</f>
        <v>0</v>
      </c>
      <c r="AV55" s="310">
        <f>IF(H58="NR",1,0)</f>
        <v>0</v>
      </c>
      <c r="AW55" s="310">
        <f>IF(I58="NR",1,0)</f>
        <v>0</v>
      </c>
      <c r="AX55" s="311"/>
      <c r="AY55" s="1"/>
      <c r="AZ55" s="1"/>
      <c r="BA55" s="1"/>
      <c r="BB55" s="1"/>
      <c r="BC55" s="1"/>
      <c r="BD55" s="1"/>
      <c r="BE55" s="1"/>
      <c r="BF55" s="1"/>
      <c r="BG55" s="1"/>
    </row>
    <row r="56" spans="1:63" x14ac:dyDescent="0.25">
      <c r="A56" s="133"/>
      <c r="B56" s="69"/>
      <c r="C56" s="109"/>
      <c r="D56" s="70"/>
      <c r="E56" s="58">
        <v>2008</v>
      </c>
      <c r="F56" s="59">
        <v>2009</v>
      </c>
      <c r="G56" s="60">
        <v>2010</v>
      </c>
      <c r="H56" s="60">
        <v>2011</v>
      </c>
      <c r="I56" s="60">
        <v>2012</v>
      </c>
      <c r="J56" s="61" t="s">
        <v>5</v>
      </c>
      <c r="K56" s="18"/>
      <c r="L56" s="133"/>
      <c r="AQ56" s="1"/>
      <c r="AR56" s="309" t="s">
        <v>52</v>
      </c>
      <c r="AS56" s="310">
        <f>IF(AND(E58&gt;0,E58&lt;$D$59),1,0)</f>
        <v>0</v>
      </c>
      <c r="AT56" s="310">
        <f>IF(AND(F58&gt;0,F58&lt;$D$59),1,0)</f>
        <v>0</v>
      </c>
      <c r="AU56" s="310">
        <f>IF(AND(G58&gt;0,G58&lt;$D$59),1,0)</f>
        <v>0</v>
      </c>
      <c r="AV56" s="310">
        <f>IF(AND(H58&gt;0,H58&lt;$D$59),1,0)</f>
        <v>0</v>
      </c>
      <c r="AW56" s="310">
        <f>IF(AND(I58&gt;0,I58&lt;$D$59),1,0)</f>
        <v>0</v>
      </c>
      <c r="AX56" s="311"/>
      <c r="AY56" s="1"/>
      <c r="AZ56" s="1"/>
      <c r="BA56" s="1"/>
      <c r="BB56" s="1"/>
      <c r="BC56" s="1"/>
      <c r="BD56" s="1"/>
      <c r="BE56" s="1"/>
      <c r="BF56" s="1"/>
      <c r="BG56" s="1"/>
    </row>
    <row r="57" spans="1:63" x14ac:dyDescent="0.25">
      <c r="A57" s="133"/>
      <c r="B57" s="57" t="s">
        <v>59</v>
      </c>
      <c r="C57" s="79"/>
      <c r="D57" s="71"/>
      <c r="E57" s="58"/>
      <c r="F57" s="102">
        <f>+'3-Acres History and SC Options'!E99</f>
        <v>0</v>
      </c>
      <c r="G57" s="102">
        <f>+'3-Acres History and SC Options'!F99</f>
        <v>0</v>
      </c>
      <c r="H57" s="102">
        <f>+'3-Acres History and SC Options'!G99</f>
        <v>0</v>
      </c>
      <c r="I57" s="102">
        <f>+'3-Acres History and SC Options'!H99</f>
        <v>0</v>
      </c>
      <c r="J57" s="75">
        <f>AVERAGE(F57:I57)</f>
        <v>0</v>
      </c>
      <c r="K57" s="93" t="s">
        <v>54</v>
      </c>
      <c r="L57" s="133"/>
      <c r="AQ57" s="1"/>
      <c r="AR57" s="312"/>
      <c r="AS57" s="313" t="str">
        <f>IF(AS55+AS56&gt;0,"X"," ")</f>
        <v xml:space="preserve"> </v>
      </c>
      <c r="AT57" s="313" t="str">
        <f t="shared" ref="AT57:AW57" si="6">IF(AT55+AT56&gt;0,"X"," ")</f>
        <v xml:space="preserve"> </v>
      </c>
      <c r="AU57" s="313" t="str">
        <f t="shared" si="6"/>
        <v xml:space="preserve"> </v>
      </c>
      <c r="AV57" s="313" t="str">
        <f t="shared" si="6"/>
        <v xml:space="preserve"> </v>
      </c>
      <c r="AW57" s="313" t="str">
        <f t="shared" si="6"/>
        <v xml:space="preserve"> </v>
      </c>
      <c r="AX57" s="311"/>
      <c r="AY57" s="1"/>
      <c r="AZ57" s="1"/>
      <c r="BA57" s="1"/>
      <c r="BB57" s="1"/>
      <c r="BC57" s="1"/>
      <c r="BD57" s="1"/>
      <c r="BE57" s="1"/>
      <c r="BF57" s="1"/>
      <c r="BG57" s="1"/>
    </row>
    <row r="58" spans="1:63" x14ac:dyDescent="0.25">
      <c r="A58" s="133"/>
      <c r="B58" s="57" t="s">
        <v>57</v>
      </c>
      <c r="C58" s="79"/>
      <c r="D58" s="71"/>
      <c r="E58" s="302"/>
      <c r="F58" s="302"/>
      <c r="G58" s="302"/>
      <c r="H58" s="302"/>
      <c r="I58" s="302"/>
      <c r="J58" s="76">
        <f>+AX59</f>
        <v>9.9999999999999998E-17</v>
      </c>
      <c r="K58" s="76">
        <f>+J58*0.9</f>
        <v>8.9999999999999996E-17</v>
      </c>
      <c r="L58" s="133"/>
      <c r="AQ58" s="1"/>
      <c r="AR58" s="312"/>
      <c r="AS58" s="310" t="str">
        <f>IF(AND(AS57="X",E58&gt;0),MAX(E58,$D$59)," ")</f>
        <v xml:space="preserve"> </v>
      </c>
      <c r="AT58" s="310" t="str">
        <f>IF(AND(AT57="X",F58&gt;0),MAX(F58,$D$59)," ")</f>
        <v xml:space="preserve"> </v>
      </c>
      <c r="AU58" s="310" t="str">
        <f>IF(AND(AU57="X",G58&gt;0),MAX(G58,$D$59)," ")</f>
        <v xml:space="preserve"> </v>
      </c>
      <c r="AV58" s="310" t="str">
        <f>IF(AND(AV57="X",H58&gt;0),MAX(H58,$D$59)," ")</f>
        <v xml:space="preserve"> </v>
      </c>
      <c r="AW58" s="310" t="str">
        <f>IF(AND(AW57="X",I58&gt;0),MAX(I58,$D$59)," ")</f>
        <v xml:space="preserve"> </v>
      </c>
      <c r="AX58" s="311"/>
      <c r="AY58" s="1"/>
      <c r="AZ58" s="1"/>
      <c r="BA58" s="1"/>
      <c r="BB58" s="1"/>
      <c r="BC58" s="1"/>
      <c r="BD58" s="1"/>
      <c r="BE58" s="1"/>
      <c r="BF58" s="1"/>
      <c r="BG58" s="1"/>
    </row>
    <row r="59" spans="1:63" x14ac:dyDescent="0.25">
      <c r="A59" s="133"/>
      <c r="B59" s="72" t="s">
        <v>24</v>
      </c>
      <c r="C59" s="73"/>
      <c r="D59" s="301"/>
      <c r="E59" s="104" t="str">
        <f>+AS57</f>
        <v xml:space="preserve"> </v>
      </c>
      <c r="F59" s="104" t="str">
        <f t="shared" ref="F59:I59" si="7">+AT57</f>
        <v xml:space="preserve"> </v>
      </c>
      <c r="G59" s="104" t="str">
        <f t="shared" si="7"/>
        <v xml:space="preserve"> </v>
      </c>
      <c r="H59" s="104" t="str">
        <f t="shared" si="7"/>
        <v xml:space="preserve"> </v>
      </c>
      <c r="I59" s="104" t="str">
        <f t="shared" si="7"/>
        <v xml:space="preserve"> </v>
      </c>
      <c r="J59" s="112"/>
      <c r="K59" s="18"/>
      <c r="L59" s="133"/>
      <c r="AQ59" s="1"/>
      <c r="AR59" s="314"/>
      <c r="AS59" s="315" t="str">
        <f>IF(E58=0," ",MAX(E58,AS58))</f>
        <v xml:space="preserve"> </v>
      </c>
      <c r="AT59" s="315" t="str">
        <f>IF(F58=0," ",MAX(F58,AT58))</f>
        <v xml:space="preserve"> </v>
      </c>
      <c r="AU59" s="315" t="str">
        <f>IF(G58=0," ",MAX(G58,AU58))</f>
        <v xml:space="preserve"> </v>
      </c>
      <c r="AV59" s="315" t="str">
        <f>IF(H58=0," ",MAX(H58,AV58))</f>
        <v xml:space="preserve"> </v>
      </c>
      <c r="AW59" s="315" t="str">
        <f>IF(I58=0," ",MAX(I58,AW58))</f>
        <v xml:space="preserve"> </v>
      </c>
      <c r="AX59" s="316">
        <f>IF(SUM(AS59:AW59)=0,0.0000000000000001,AVERAGE(AS59:AW59))</f>
        <v>9.9999999999999998E-17</v>
      </c>
      <c r="AY59" s="1"/>
      <c r="AZ59" s="1"/>
      <c r="BA59" s="1"/>
      <c r="BB59" s="1"/>
      <c r="BC59" s="1"/>
      <c r="BD59" s="1"/>
      <c r="BE59" s="1"/>
      <c r="BF59" s="1"/>
      <c r="BG59" s="1"/>
    </row>
    <row r="60" spans="1:63" x14ac:dyDescent="0.25">
      <c r="A60" s="133"/>
      <c r="B60" s="52" t="s">
        <v>50</v>
      </c>
      <c r="C60" s="53"/>
      <c r="D60" s="54"/>
      <c r="E60" s="55">
        <f>MAX(H55,J58*0.9)</f>
        <v>8.9999999999999996E-17</v>
      </c>
      <c r="F60" s="386" t="s">
        <v>62</v>
      </c>
      <c r="G60" s="387"/>
      <c r="H60" s="388"/>
      <c r="I60" s="55">
        <f>+E60*2.4</f>
        <v>2.1599999999999998E-16</v>
      </c>
      <c r="J60" s="77"/>
      <c r="K60" s="78"/>
      <c r="L60" s="133"/>
      <c r="AQ60" s="1"/>
      <c r="AR60" s="305"/>
      <c r="AS60" s="305"/>
      <c r="AT60" s="305"/>
      <c r="AU60" s="305"/>
      <c r="AV60" s="305"/>
      <c r="AW60" s="305"/>
      <c r="AX60" s="305"/>
      <c r="AY60" s="1"/>
      <c r="AZ60" s="1"/>
      <c r="BA60" s="1"/>
      <c r="BB60" s="1"/>
      <c r="BC60" s="1"/>
      <c r="BD60" s="1"/>
      <c r="BE60" s="1"/>
      <c r="BF60" s="1"/>
      <c r="BG60" s="1"/>
    </row>
    <row r="61" spans="1:63" x14ac:dyDescent="0.25">
      <c r="A61" s="133"/>
      <c r="B61" s="375" t="str">
        <f>IF('2-FSN Entry and Summary'!B21&gt;0,"*Continue to the next FSN*","*No further FSN found*")</f>
        <v>*No further FSN found*</v>
      </c>
      <c r="C61" s="375"/>
      <c r="D61" s="375"/>
      <c r="E61" s="375"/>
      <c r="F61" s="375"/>
      <c r="G61" s="375"/>
      <c r="H61" s="375"/>
      <c r="I61" s="375"/>
      <c r="J61" s="375"/>
      <c r="K61" s="375"/>
      <c r="L61" s="133"/>
      <c r="AQ61" s="1"/>
      <c r="AR61" s="305"/>
      <c r="AS61" s="305"/>
      <c r="AT61" s="305"/>
      <c r="AU61" s="305"/>
      <c r="AV61" s="305"/>
      <c r="AW61" s="305"/>
      <c r="AX61" s="305"/>
      <c r="AY61" s="1"/>
      <c r="AZ61" s="1"/>
      <c r="BA61" s="1"/>
      <c r="BB61" s="1"/>
      <c r="BC61" s="1"/>
      <c r="BD61" s="1"/>
      <c r="BE61" s="1"/>
      <c r="BF61" s="1"/>
      <c r="BG61" s="1"/>
    </row>
    <row r="62" spans="1:63" x14ac:dyDescent="0.25">
      <c r="A62" s="133"/>
      <c r="B62" s="385"/>
      <c r="C62" s="385"/>
      <c r="D62" s="385"/>
      <c r="E62" s="385"/>
      <c r="F62" s="385"/>
      <c r="G62" s="385"/>
      <c r="H62" s="385"/>
      <c r="I62" s="385"/>
      <c r="J62" s="385"/>
      <c r="K62" s="385"/>
      <c r="L62" s="133"/>
      <c r="AQ62" s="1"/>
      <c r="AR62" s="305"/>
      <c r="AS62" s="305"/>
      <c r="AT62" s="305"/>
      <c r="AU62" s="305"/>
      <c r="AV62" s="305"/>
      <c r="AW62" s="305"/>
      <c r="AX62" s="305"/>
      <c r="AY62" s="1"/>
      <c r="AZ62" s="1"/>
      <c r="BA62" s="1"/>
      <c r="BB62" s="1"/>
      <c r="BC62" s="1"/>
      <c r="BD62" s="1"/>
      <c r="BE62" s="1"/>
      <c r="BF62" s="1"/>
      <c r="BG62" s="1"/>
    </row>
    <row r="63" spans="1:63" x14ac:dyDescent="0.25">
      <c r="A63" s="133"/>
      <c r="B63" s="13"/>
      <c r="C63" s="14"/>
      <c r="D63" s="14"/>
      <c r="E63" s="14"/>
      <c r="F63" s="14"/>
      <c r="G63" s="14"/>
      <c r="H63" s="14"/>
      <c r="I63" s="14"/>
      <c r="J63" s="14"/>
      <c r="K63" s="17"/>
      <c r="L63" s="133"/>
      <c r="AQ63" s="1"/>
      <c r="AR63" s="306"/>
      <c r="AS63" s="307" t="s">
        <v>53</v>
      </c>
      <c r="AT63" s="307"/>
      <c r="AU63" s="307"/>
      <c r="AV63" s="307"/>
      <c r="AW63" s="307"/>
      <c r="AX63" s="308"/>
      <c r="AY63" s="1"/>
      <c r="AZ63" s="1"/>
      <c r="BA63" s="1"/>
      <c r="BB63" s="1"/>
      <c r="BC63" s="1"/>
      <c r="BD63" s="1"/>
      <c r="BE63" s="1"/>
      <c r="BF63" s="1"/>
      <c r="BG63" s="1"/>
    </row>
    <row r="64" spans="1:63" x14ac:dyDescent="0.25">
      <c r="A64" s="133"/>
      <c r="B64" s="80" t="s">
        <v>22</v>
      </c>
      <c r="C64" s="81">
        <f>+'2-FSN Entry and Summary'!B21</f>
        <v>0</v>
      </c>
      <c r="D64" s="118" t="s">
        <v>65</v>
      </c>
      <c r="E64" s="119"/>
      <c r="F64" s="119"/>
      <c r="G64" s="121"/>
      <c r="H64" s="300"/>
      <c r="I64" s="16"/>
      <c r="J64" s="77"/>
      <c r="K64" s="18"/>
      <c r="L64" s="133"/>
      <c r="AQ64" s="1"/>
      <c r="AR64" s="309" t="s">
        <v>51</v>
      </c>
      <c r="AS64" s="310">
        <f>IF(E67="NR",1,0)</f>
        <v>0</v>
      </c>
      <c r="AT64" s="310">
        <f>IF(F67="NR",1,0)</f>
        <v>0</v>
      </c>
      <c r="AU64" s="310">
        <f>IF(G67="NR",1,0)</f>
        <v>0</v>
      </c>
      <c r="AV64" s="310">
        <f>IF(H67="NR",1,0)</f>
        <v>0</v>
      </c>
      <c r="AW64" s="310">
        <f>IF(I67="NR",1,0)</f>
        <v>0</v>
      </c>
      <c r="AX64" s="311"/>
      <c r="AY64" s="1"/>
      <c r="AZ64" s="1"/>
      <c r="BA64" s="1"/>
      <c r="BB64" s="1"/>
      <c r="BC64" s="1"/>
      <c r="BD64" s="1"/>
      <c r="BE64" s="1"/>
      <c r="BF64" s="1"/>
      <c r="BG64" s="1"/>
    </row>
    <row r="65" spans="1:59" x14ac:dyDescent="0.25">
      <c r="A65" s="133"/>
      <c r="B65" s="69"/>
      <c r="C65" s="109"/>
      <c r="D65" s="70"/>
      <c r="E65" s="58">
        <v>2008</v>
      </c>
      <c r="F65" s="59">
        <v>2009</v>
      </c>
      <c r="G65" s="60">
        <v>2010</v>
      </c>
      <c r="H65" s="60">
        <v>2011</v>
      </c>
      <c r="I65" s="60">
        <v>2012</v>
      </c>
      <c r="J65" s="61" t="s">
        <v>5</v>
      </c>
      <c r="K65" s="18"/>
      <c r="L65" s="133"/>
      <c r="AQ65" s="1"/>
      <c r="AR65" s="309" t="s">
        <v>52</v>
      </c>
      <c r="AS65" s="310">
        <f>IF(AND(E67&gt;0,E67&lt;$D$68),1,0)</f>
        <v>0</v>
      </c>
      <c r="AT65" s="310">
        <f>IF(AND(F67&gt;0,F67&lt;$D$68),1,0)</f>
        <v>0</v>
      </c>
      <c r="AU65" s="310">
        <f>IF(AND(G67&gt;0,G67&lt;$D$68),1,0)</f>
        <v>0</v>
      </c>
      <c r="AV65" s="310">
        <f>IF(AND(H67&gt;0,H67&lt;$D$68),1,0)</f>
        <v>0</v>
      </c>
      <c r="AW65" s="310">
        <f>IF(AND(I67&gt;0,I67&lt;$D$68),1,0)</f>
        <v>0</v>
      </c>
      <c r="AX65" s="311"/>
      <c r="AY65" s="1"/>
      <c r="AZ65" s="1"/>
      <c r="BA65" s="1"/>
      <c r="BB65" s="1"/>
      <c r="BC65" s="1"/>
      <c r="BD65" s="1"/>
      <c r="BE65" s="1"/>
      <c r="BF65" s="1"/>
      <c r="BG65" s="1"/>
    </row>
    <row r="66" spans="1:59" x14ac:dyDescent="0.25">
      <c r="A66" s="133"/>
      <c r="B66" s="57" t="s">
        <v>59</v>
      </c>
      <c r="C66" s="71"/>
      <c r="D66" s="79"/>
      <c r="E66" s="58"/>
      <c r="F66" s="102">
        <f>+'3-Acres History and SC Options'!E117</f>
        <v>0</v>
      </c>
      <c r="G66" s="102">
        <f>+'3-Acres History and SC Options'!F117</f>
        <v>0</v>
      </c>
      <c r="H66" s="102">
        <f>+'3-Acres History and SC Options'!G117</f>
        <v>0</v>
      </c>
      <c r="I66" s="102">
        <f>+'3-Acres History and SC Options'!H117</f>
        <v>0</v>
      </c>
      <c r="J66" s="60">
        <f>+'3-Acres History and SC Options'!I117</f>
        <v>0</v>
      </c>
      <c r="K66" s="93" t="s">
        <v>54</v>
      </c>
      <c r="L66" s="133"/>
      <c r="AQ66" s="1"/>
      <c r="AR66" s="312"/>
      <c r="AS66" s="313" t="str">
        <f>IF(AS64+AS65&gt;0,"X"," ")</f>
        <v xml:space="preserve"> </v>
      </c>
      <c r="AT66" s="313" t="str">
        <f t="shared" ref="AT66:AW66" si="8">IF(AT64+AT65&gt;0,"X"," ")</f>
        <v xml:space="preserve"> </v>
      </c>
      <c r="AU66" s="313" t="str">
        <f t="shared" si="8"/>
        <v xml:space="preserve"> </v>
      </c>
      <c r="AV66" s="313" t="str">
        <f t="shared" si="8"/>
        <v xml:space="preserve"> </v>
      </c>
      <c r="AW66" s="313" t="str">
        <f t="shared" si="8"/>
        <v xml:space="preserve"> </v>
      </c>
      <c r="AX66" s="311"/>
      <c r="AY66" s="1"/>
      <c r="AZ66" s="1"/>
      <c r="BA66" s="1"/>
      <c r="BB66" s="1"/>
      <c r="BC66" s="1"/>
      <c r="BD66" s="1"/>
      <c r="BE66" s="1"/>
      <c r="BF66" s="1"/>
      <c r="BG66" s="1"/>
    </row>
    <row r="67" spans="1:59" x14ac:dyDescent="0.25">
      <c r="A67" s="133"/>
      <c r="B67" s="57" t="s">
        <v>57</v>
      </c>
      <c r="C67" s="71"/>
      <c r="D67" s="79"/>
      <c r="E67" s="302"/>
      <c r="F67" s="302"/>
      <c r="G67" s="302"/>
      <c r="H67" s="302"/>
      <c r="I67" s="302"/>
      <c r="J67" s="337">
        <f>+AX68</f>
        <v>9.9999999999999998E-17</v>
      </c>
      <c r="K67" s="337">
        <f>+J67*0.9</f>
        <v>8.9999999999999996E-17</v>
      </c>
      <c r="L67" s="133"/>
      <c r="AQ67" s="1"/>
      <c r="AR67" s="312"/>
      <c r="AS67" s="310" t="str">
        <f>IF(AND(AS66="X",E67&gt;0),MAX(E67,$D$68)," ")</f>
        <v xml:space="preserve"> </v>
      </c>
      <c r="AT67" s="310" t="str">
        <f>IF(AND(AT66="X",F67&gt;0),MAX(F67,$D$68)," ")</f>
        <v xml:space="preserve"> </v>
      </c>
      <c r="AU67" s="310" t="str">
        <f>IF(AND(AU66="X",G67&gt;0),MAX(G67,$D$68)," ")</f>
        <v xml:space="preserve"> </v>
      </c>
      <c r="AV67" s="310" t="str">
        <f>IF(AND(AV66="X",H67&gt;0),MAX(H67,$D$68)," ")</f>
        <v xml:space="preserve"> </v>
      </c>
      <c r="AW67" s="310" t="str">
        <f>IF(AND(AW66="X",I67&gt;0),MAX(I67,$D$68)," ")</f>
        <v xml:space="preserve"> </v>
      </c>
      <c r="AX67" s="311"/>
      <c r="AY67" s="1"/>
      <c r="AZ67" s="1"/>
      <c r="BA67" s="1"/>
      <c r="BB67" s="1"/>
      <c r="BC67" s="1"/>
      <c r="BD67" s="1"/>
      <c r="BE67" s="1"/>
      <c r="BF67" s="1"/>
      <c r="BG67" s="1"/>
    </row>
    <row r="68" spans="1:59" x14ac:dyDescent="0.25">
      <c r="A68" s="133"/>
      <c r="B68" s="72" t="s">
        <v>24</v>
      </c>
      <c r="C68" s="73"/>
      <c r="D68" s="303"/>
      <c r="E68" s="104" t="str">
        <f>+AS66</f>
        <v xml:space="preserve"> </v>
      </c>
      <c r="F68" s="104" t="str">
        <f t="shared" ref="F68:I68" si="9">+AT66</f>
        <v xml:space="preserve"> </v>
      </c>
      <c r="G68" s="104" t="str">
        <f t="shared" si="9"/>
        <v xml:space="preserve"> </v>
      </c>
      <c r="H68" s="104" t="str">
        <f t="shared" si="9"/>
        <v xml:space="preserve"> </v>
      </c>
      <c r="I68" s="104" t="str">
        <f t="shared" si="9"/>
        <v xml:space="preserve"> </v>
      </c>
      <c r="J68" s="16"/>
      <c r="K68" s="18"/>
      <c r="L68" s="133"/>
      <c r="AQ68" s="1"/>
      <c r="AR68" s="314"/>
      <c r="AS68" s="315" t="str">
        <f>IF(E67=0," ",MAX(E67,AS67))</f>
        <v xml:space="preserve"> </v>
      </c>
      <c r="AT68" s="315" t="str">
        <f>IF(F67=0," ",MAX(F67,AT67))</f>
        <v xml:space="preserve"> </v>
      </c>
      <c r="AU68" s="315" t="str">
        <f>IF(G67=0," ",MAX(G67,AU67))</f>
        <v xml:space="preserve"> </v>
      </c>
      <c r="AV68" s="315" t="str">
        <f>IF(H67=0," ",MAX(H67,AV67))</f>
        <v xml:space="preserve"> </v>
      </c>
      <c r="AW68" s="315" t="str">
        <f>IF(I67=0," ",MAX(I67,AW67))</f>
        <v xml:space="preserve"> </v>
      </c>
      <c r="AX68" s="316">
        <f>IF(SUM(AS68:AW68)=0,0.0000000000000001,AVERAGE(AS68:AW68))</f>
        <v>9.9999999999999998E-17</v>
      </c>
      <c r="AY68" s="1"/>
      <c r="AZ68" s="1"/>
      <c r="BA68" s="1"/>
      <c r="BB68" s="1"/>
      <c r="BC68" s="1"/>
      <c r="BD68" s="1"/>
      <c r="BE68" s="1"/>
      <c r="BF68" s="1"/>
      <c r="BG68" s="1"/>
    </row>
    <row r="69" spans="1:59" x14ac:dyDescent="0.25">
      <c r="A69" s="133"/>
      <c r="B69" s="52" t="s">
        <v>50</v>
      </c>
      <c r="C69" s="53"/>
      <c r="D69" s="54"/>
      <c r="E69" s="55">
        <f>MAX(H64,J67*0.9)</f>
        <v>8.9999999999999996E-17</v>
      </c>
      <c r="F69" s="382" t="s">
        <v>64</v>
      </c>
      <c r="G69" s="383"/>
      <c r="H69" s="384"/>
      <c r="I69" s="55">
        <f>+E69*2.4</f>
        <v>2.1599999999999998E-16</v>
      </c>
      <c r="J69" s="77"/>
      <c r="K69" s="78"/>
      <c r="L69" s="133"/>
      <c r="AQ69" s="1"/>
      <c r="AR69" s="305"/>
      <c r="AS69" s="305"/>
      <c r="AT69" s="305"/>
      <c r="AU69" s="305"/>
      <c r="AV69" s="305"/>
      <c r="AW69" s="305"/>
      <c r="AX69" s="305"/>
      <c r="AY69" s="1"/>
      <c r="AZ69" s="1"/>
      <c r="BA69" s="1"/>
      <c r="BB69" s="1"/>
      <c r="BC69" s="1"/>
      <c r="BD69" s="1"/>
      <c r="BE69" s="1"/>
      <c r="BF69" s="1"/>
      <c r="BG69" s="1"/>
    </row>
    <row r="70" spans="1:59" x14ac:dyDescent="0.25">
      <c r="A70" s="133"/>
      <c r="B70" s="375" t="str">
        <f>IF('2-FSN Entry and Summary'!B22&gt;0,"*Continue to the next FSN*","*No further FSN found*")</f>
        <v>*No further FSN found*</v>
      </c>
      <c r="C70" s="375"/>
      <c r="D70" s="375"/>
      <c r="E70" s="375"/>
      <c r="F70" s="375"/>
      <c r="G70" s="375"/>
      <c r="H70" s="375"/>
      <c r="I70" s="375"/>
      <c r="J70" s="375"/>
      <c r="K70" s="375"/>
      <c r="L70" s="133"/>
      <c r="AQ70" s="1"/>
      <c r="AR70" s="305"/>
      <c r="AS70" s="305"/>
      <c r="AT70" s="305"/>
      <c r="AU70" s="305"/>
      <c r="AV70" s="305"/>
      <c r="AW70" s="305"/>
      <c r="AX70" s="305"/>
      <c r="AY70" s="1"/>
      <c r="AZ70" s="1"/>
      <c r="BA70" s="1"/>
      <c r="BB70" s="1"/>
      <c r="BC70" s="1"/>
      <c r="BD70" s="1"/>
      <c r="BE70" s="1"/>
      <c r="BF70" s="1"/>
      <c r="BG70" s="1"/>
    </row>
    <row r="71" spans="1:59" x14ac:dyDescent="0.25">
      <c r="A71" s="133"/>
      <c r="B71" s="385"/>
      <c r="C71" s="385"/>
      <c r="D71" s="385"/>
      <c r="E71" s="385"/>
      <c r="F71" s="385"/>
      <c r="G71" s="385"/>
      <c r="H71" s="385"/>
      <c r="I71" s="385"/>
      <c r="J71" s="385"/>
      <c r="K71" s="385"/>
      <c r="L71" s="133"/>
      <c r="AQ71" s="1"/>
      <c r="AR71" s="305"/>
      <c r="AS71" s="305"/>
      <c r="AT71" s="305"/>
      <c r="AU71" s="305"/>
      <c r="AV71" s="305"/>
      <c r="AW71" s="305"/>
      <c r="AX71" s="305"/>
      <c r="AY71" s="1"/>
      <c r="AZ71" s="1"/>
      <c r="BA71" s="1"/>
      <c r="BB71" s="1"/>
      <c r="BC71" s="1"/>
      <c r="BD71" s="1"/>
      <c r="BE71" s="1"/>
      <c r="BF71" s="1"/>
      <c r="BG71" s="1"/>
    </row>
    <row r="72" spans="1:59" x14ac:dyDescent="0.25">
      <c r="A72" s="133"/>
      <c r="B72" s="13"/>
      <c r="C72" s="14"/>
      <c r="D72" s="14"/>
      <c r="E72" s="14"/>
      <c r="F72" s="14"/>
      <c r="G72" s="14"/>
      <c r="H72" s="14"/>
      <c r="I72" s="14"/>
      <c r="J72" s="14"/>
      <c r="K72" s="17"/>
      <c r="L72" s="133"/>
      <c r="AQ72" s="1"/>
      <c r="AR72" s="306"/>
      <c r="AS72" s="307" t="s">
        <v>53</v>
      </c>
      <c r="AT72" s="307"/>
      <c r="AU72" s="307"/>
      <c r="AV72" s="307"/>
      <c r="AW72" s="307"/>
      <c r="AX72" s="308"/>
      <c r="AY72" s="1"/>
      <c r="AZ72" s="1"/>
      <c r="BA72" s="1"/>
      <c r="BB72" s="1"/>
      <c r="BC72" s="1"/>
      <c r="BD72" s="1"/>
      <c r="BE72" s="1"/>
      <c r="BF72" s="1"/>
      <c r="BG72" s="1"/>
    </row>
    <row r="73" spans="1:59" x14ac:dyDescent="0.25">
      <c r="A73" s="133"/>
      <c r="B73" s="80" t="s">
        <v>22</v>
      </c>
      <c r="C73" s="81">
        <f>+'2-FSN Entry and Summary'!B22</f>
        <v>0</v>
      </c>
      <c r="D73" s="118" t="s">
        <v>61</v>
      </c>
      <c r="E73" s="119"/>
      <c r="F73" s="119"/>
      <c r="G73" s="121"/>
      <c r="H73" s="300"/>
      <c r="I73" s="77"/>
      <c r="J73" s="77"/>
      <c r="K73" s="18"/>
      <c r="L73" s="133"/>
      <c r="AQ73" s="1"/>
      <c r="AR73" s="309" t="s">
        <v>51</v>
      </c>
      <c r="AS73" s="310">
        <f>IF(E76="NR",1,0)</f>
        <v>0</v>
      </c>
      <c r="AT73" s="310">
        <f>IF(F76="NR",1,0)</f>
        <v>0</v>
      </c>
      <c r="AU73" s="310">
        <f>IF(G76="NR",1,0)</f>
        <v>0</v>
      </c>
      <c r="AV73" s="310">
        <f>IF(H76="NR",1,0)</f>
        <v>0</v>
      </c>
      <c r="AW73" s="310">
        <f>IF(I76="NR",1,0)</f>
        <v>0</v>
      </c>
      <c r="AX73" s="311"/>
      <c r="AY73" s="1"/>
      <c r="AZ73" s="1"/>
      <c r="BA73" s="1"/>
      <c r="BB73" s="1"/>
      <c r="BC73" s="1"/>
      <c r="BD73" s="1"/>
      <c r="BE73" s="1"/>
      <c r="BF73" s="1"/>
      <c r="BG73" s="1"/>
    </row>
    <row r="74" spans="1:59" x14ac:dyDescent="0.25">
      <c r="A74" s="133"/>
      <c r="B74" s="69"/>
      <c r="C74" s="109"/>
      <c r="D74" s="70"/>
      <c r="E74" s="58">
        <v>2008</v>
      </c>
      <c r="F74" s="59">
        <v>2009</v>
      </c>
      <c r="G74" s="60">
        <v>2010</v>
      </c>
      <c r="H74" s="60">
        <v>2011</v>
      </c>
      <c r="I74" s="60">
        <v>2012</v>
      </c>
      <c r="J74" s="61" t="s">
        <v>5</v>
      </c>
      <c r="K74" s="18"/>
      <c r="L74" s="133"/>
      <c r="AQ74" s="1"/>
      <c r="AR74" s="309" t="s">
        <v>52</v>
      </c>
      <c r="AS74" s="310">
        <f>IF(AND(E76&gt;0,E76&lt;$D$77),1,0)</f>
        <v>0</v>
      </c>
      <c r="AT74" s="310">
        <f>IF(AND(F76&gt;0,F76&lt;$D$77),1,0)</f>
        <v>0</v>
      </c>
      <c r="AU74" s="310">
        <f>IF(AND(G76&gt;0,G76&lt;$D$77),1,0)</f>
        <v>0</v>
      </c>
      <c r="AV74" s="310">
        <f>IF(AND(H76&gt;0,H76&lt;$D$77),1,0)</f>
        <v>0</v>
      </c>
      <c r="AW74" s="310">
        <f>IF(AND(I76&gt;0,I76&lt;$D$77),1,0)</f>
        <v>0</v>
      </c>
      <c r="AX74" s="311"/>
      <c r="AY74" s="1"/>
      <c r="AZ74" s="1"/>
      <c r="BA74" s="1"/>
      <c r="BB74" s="1"/>
      <c r="BC74" s="1"/>
      <c r="BD74" s="1"/>
      <c r="BE74" s="1"/>
      <c r="BF74" s="1"/>
      <c r="BG74" s="1"/>
    </row>
    <row r="75" spans="1:59" x14ac:dyDescent="0.25">
      <c r="A75" s="133"/>
      <c r="B75" s="57" t="s">
        <v>59</v>
      </c>
      <c r="C75" s="71"/>
      <c r="D75" s="79"/>
      <c r="E75" s="58"/>
      <c r="F75" s="102">
        <f>+'3-Acres History and SC Options'!E135</f>
        <v>0</v>
      </c>
      <c r="G75" s="102">
        <f>+'3-Acres History and SC Options'!F135</f>
        <v>0</v>
      </c>
      <c r="H75" s="102">
        <f>+'3-Acres History and SC Options'!G135</f>
        <v>0</v>
      </c>
      <c r="I75" s="102">
        <f>+'3-Acres History and SC Options'!H135</f>
        <v>0</v>
      </c>
      <c r="J75" s="75">
        <f>AVERAGE(F75:I75)</f>
        <v>0</v>
      </c>
      <c r="K75" s="93" t="s">
        <v>54</v>
      </c>
      <c r="L75" s="133"/>
      <c r="AQ75" s="1"/>
      <c r="AR75" s="312"/>
      <c r="AS75" s="313" t="str">
        <f>IF(AS73+AS74&gt;0,"X"," ")</f>
        <v xml:space="preserve"> </v>
      </c>
      <c r="AT75" s="313" t="str">
        <f t="shared" ref="AT75:AW75" si="10">IF(AT73+AT74&gt;0,"X"," ")</f>
        <v xml:space="preserve"> </v>
      </c>
      <c r="AU75" s="313" t="str">
        <f t="shared" si="10"/>
        <v xml:space="preserve"> </v>
      </c>
      <c r="AV75" s="313" t="str">
        <f t="shared" si="10"/>
        <v xml:space="preserve"> </v>
      </c>
      <c r="AW75" s="313" t="str">
        <f t="shared" si="10"/>
        <v xml:space="preserve"> </v>
      </c>
      <c r="AX75" s="311"/>
      <c r="AY75" s="1"/>
      <c r="AZ75" s="1"/>
      <c r="BA75" s="1"/>
      <c r="BB75" s="1"/>
      <c r="BC75" s="1"/>
      <c r="BD75" s="1"/>
      <c r="BE75" s="1"/>
      <c r="BF75" s="1"/>
      <c r="BG75" s="1"/>
    </row>
    <row r="76" spans="1:59" x14ac:dyDescent="0.25">
      <c r="A76" s="133"/>
      <c r="B76" s="57" t="s">
        <v>57</v>
      </c>
      <c r="C76" s="71"/>
      <c r="D76" s="79"/>
      <c r="E76" s="302"/>
      <c r="F76" s="302"/>
      <c r="G76" s="302"/>
      <c r="H76" s="302"/>
      <c r="I76" s="302"/>
      <c r="J76" s="76">
        <f>+AX77</f>
        <v>9.9999999999999998E-17</v>
      </c>
      <c r="K76" s="76">
        <f>+J76*0.9</f>
        <v>8.9999999999999996E-17</v>
      </c>
      <c r="L76" s="133"/>
      <c r="AQ76" s="1"/>
      <c r="AR76" s="312"/>
      <c r="AS76" s="310" t="str">
        <f>IF(AND(AS75="X",E76&gt;0),MAX(E76,$D$77)," ")</f>
        <v xml:space="preserve"> </v>
      </c>
      <c r="AT76" s="310" t="str">
        <f>IF(AND(AT75="X",F76&gt;0),MAX(F76,$D$77)," ")</f>
        <v xml:space="preserve"> </v>
      </c>
      <c r="AU76" s="310" t="str">
        <f>IF(AND(AU75="X",G76&gt;0),MAX(G76,$D$77)," ")</f>
        <v xml:space="preserve"> </v>
      </c>
      <c r="AV76" s="310" t="str">
        <f>IF(AND(AV75="X",H76&gt;0),MAX(H76,$D$77)," ")</f>
        <v xml:space="preserve"> </v>
      </c>
      <c r="AW76" s="310" t="str">
        <f>IF(AND(AW75="X",I76&gt;0),MAX(I76,$D$77)," ")</f>
        <v xml:space="preserve"> </v>
      </c>
      <c r="AX76" s="311"/>
      <c r="AY76" s="1"/>
      <c r="AZ76" s="1"/>
      <c r="BA76" s="1"/>
      <c r="BB76" s="1"/>
      <c r="BC76" s="1"/>
      <c r="BD76" s="1"/>
      <c r="BE76" s="1"/>
      <c r="BF76" s="1"/>
      <c r="BG76" s="1"/>
    </row>
    <row r="77" spans="1:59" x14ac:dyDescent="0.25">
      <c r="A77" s="133"/>
      <c r="B77" s="72" t="s">
        <v>24</v>
      </c>
      <c r="C77" s="73"/>
      <c r="D77" s="303"/>
      <c r="E77" s="63" t="str">
        <f>+AS75</f>
        <v xml:space="preserve"> </v>
      </c>
      <c r="F77" s="104" t="str">
        <f t="shared" ref="F77" si="11">+AT75</f>
        <v xml:space="preserve"> </v>
      </c>
      <c r="G77" s="104" t="str">
        <f t="shared" ref="G77" si="12">+AU75</f>
        <v xml:space="preserve"> </v>
      </c>
      <c r="H77" s="104" t="str">
        <f t="shared" ref="H77" si="13">+AV75</f>
        <v xml:space="preserve"> </v>
      </c>
      <c r="I77" s="104" t="str">
        <f t="shared" ref="I77" si="14">+AW75</f>
        <v xml:space="preserve"> </v>
      </c>
      <c r="J77" s="16"/>
      <c r="K77" s="18"/>
      <c r="L77" s="133"/>
      <c r="AQ77" s="1"/>
      <c r="AR77" s="314"/>
      <c r="AS77" s="315" t="str">
        <f>IF(E76=0," ",MAX(E76,AS76))</f>
        <v xml:space="preserve"> </v>
      </c>
      <c r="AT77" s="315" t="str">
        <f>IF(F76=0," ",MAX(F76,AT76))</f>
        <v xml:space="preserve"> </v>
      </c>
      <c r="AU77" s="315" t="str">
        <f>IF(G76=0," ",MAX(G76,AU76))</f>
        <v xml:space="preserve"> </v>
      </c>
      <c r="AV77" s="315" t="str">
        <f>IF(H76=0," ",MAX(H76,AV76))</f>
        <v xml:space="preserve"> </v>
      </c>
      <c r="AW77" s="315" t="str">
        <f>IF(I76=0," ",MAX(I76,AW76))</f>
        <v xml:space="preserve"> </v>
      </c>
      <c r="AX77" s="316">
        <f>IF(SUM(AS77:AW77)=0,0.0000000000000001,AVERAGE(AS77:AW77))</f>
        <v>9.9999999999999998E-17</v>
      </c>
      <c r="AY77" s="1"/>
      <c r="AZ77" s="1"/>
      <c r="BA77" s="1"/>
      <c r="BB77" s="1"/>
      <c r="BC77" s="1"/>
      <c r="BD77" s="1"/>
      <c r="BE77" s="1"/>
      <c r="BF77" s="1"/>
      <c r="BG77" s="1"/>
    </row>
    <row r="78" spans="1:59" x14ac:dyDescent="0.25">
      <c r="A78" s="133"/>
      <c r="B78" s="52" t="s">
        <v>50</v>
      </c>
      <c r="C78" s="53"/>
      <c r="D78" s="54"/>
      <c r="E78" s="55">
        <f>MAX(H73,J76*0.9)</f>
        <v>8.9999999999999996E-17</v>
      </c>
      <c r="F78" s="382" t="s">
        <v>64</v>
      </c>
      <c r="G78" s="383"/>
      <c r="H78" s="384"/>
      <c r="I78" s="55">
        <f>+E78*2.4</f>
        <v>2.1599999999999998E-16</v>
      </c>
      <c r="J78" s="77"/>
      <c r="K78" s="78"/>
      <c r="L78" s="133"/>
      <c r="AQ78" s="1"/>
      <c r="AR78" s="305"/>
      <c r="AS78" s="305"/>
      <c r="AT78" s="305"/>
      <c r="AU78" s="305"/>
      <c r="AV78" s="305"/>
      <c r="AW78" s="305"/>
      <c r="AX78" s="305"/>
      <c r="AY78" s="1"/>
      <c r="AZ78" s="1"/>
      <c r="BA78" s="1"/>
      <c r="BB78" s="1"/>
      <c r="BC78" s="1"/>
      <c r="BD78" s="1"/>
      <c r="BE78" s="1"/>
      <c r="BF78" s="1"/>
      <c r="BG78" s="1"/>
    </row>
    <row r="79" spans="1:59" x14ac:dyDescent="0.25">
      <c r="A79" s="133"/>
      <c r="B79" s="375" t="str">
        <f>IF('2-FSN Entry and Summary'!B23&gt;0,"*Continue to the next FSN*","*No further FSN found*")</f>
        <v>*No further FSN found*</v>
      </c>
      <c r="C79" s="375"/>
      <c r="D79" s="375"/>
      <c r="E79" s="375"/>
      <c r="F79" s="375"/>
      <c r="G79" s="375"/>
      <c r="H79" s="375"/>
      <c r="I79" s="375"/>
      <c r="J79" s="375"/>
      <c r="K79" s="375"/>
      <c r="L79" s="133"/>
      <c r="AQ79" s="1"/>
      <c r="AR79" s="305"/>
      <c r="AS79" s="305"/>
      <c r="AT79" s="305"/>
      <c r="AU79" s="305"/>
      <c r="AV79" s="305"/>
      <c r="AW79" s="305"/>
      <c r="AX79" s="305"/>
      <c r="AY79" s="1"/>
      <c r="AZ79" s="1"/>
      <c r="BA79" s="1"/>
      <c r="BB79" s="1"/>
      <c r="BC79" s="1"/>
      <c r="BD79" s="1"/>
      <c r="BE79" s="1"/>
      <c r="BF79" s="1"/>
      <c r="BG79" s="1"/>
    </row>
    <row r="80" spans="1:59" x14ac:dyDescent="0.25">
      <c r="A80" s="133"/>
      <c r="B80" s="385"/>
      <c r="C80" s="385"/>
      <c r="D80" s="385"/>
      <c r="E80" s="385"/>
      <c r="F80" s="385"/>
      <c r="G80" s="385"/>
      <c r="H80" s="385"/>
      <c r="I80" s="385"/>
      <c r="J80" s="385"/>
      <c r="K80" s="385"/>
      <c r="L80" s="133"/>
      <c r="AQ80" s="1"/>
      <c r="AR80" s="305"/>
      <c r="AS80" s="305"/>
      <c r="AT80" s="305"/>
      <c r="AU80" s="305"/>
      <c r="AV80" s="305"/>
      <c r="AW80" s="305"/>
      <c r="AX80" s="305"/>
      <c r="AY80" s="1"/>
      <c r="AZ80" s="1"/>
      <c r="BA80" s="1"/>
      <c r="BB80" s="1"/>
      <c r="BC80" s="1"/>
      <c r="BD80" s="1"/>
      <c r="BE80" s="1"/>
      <c r="BF80" s="1"/>
      <c r="BG80" s="1"/>
    </row>
    <row r="81" spans="1:59" x14ac:dyDescent="0.25">
      <c r="A81" s="133"/>
      <c r="B81" s="13"/>
      <c r="C81" s="14"/>
      <c r="D81" s="14"/>
      <c r="E81" s="14"/>
      <c r="F81" s="14"/>
      <c r="G81" s="14"/>
      <c r="H81" s="14"/>
      <c r="I81" s="14"/>
      <c r="J81" s="14"/>
      <c r="K81" s="17"/>
      <c r="L81" s="133"/>
      <c r="AQ81" s="1"/>
      <c r="AR81" s="306"/>
      <c r="AS81" s="307" t="s">
        <v>53</v>
      </c>
      <c r="AT81" s="307"/>
      <c r="AU81" s="307"/>
      <c r="AV81" s="307"/>
      <c r="AW81" s="307"/>
      <c r="AX81" s="308"/>
      <c r="AY81" s="1"/>
      <c r="AZ81" s="1"/>
      <c r="BA81" s="1"/>
      <c r="BB81" s="1"/>
      <c r="BC81" s="1"/>
      <c r="BD81" s="1"/>
      <c r="BE81" s="1"/>
      <c r="BF81" s="1"/>
      <c r="BG81" s="1"/>
    </row>
    <row r="82" spans="1:59" x14ac:dyDescent="0.25">
      <c r="A82" s="133"/>
      <c r="B82" s="80" t="s">
        <v>22</v>
      </c>
      <c r="C82" s="81">
        <f>+'2-FSN Entry and Summary'!B23</f>
        <v>0</v>
      </c>
      <c r="D82" s="221" t="s">
        <v>61</v>
      </c>
      <c r="E82" s="222"/>
      <c r="F82" s="222"/>
      <c r="G82" s="121"/>
      <c r="H82" s="300"/>
      <c r="I82" s="77"/>
      <c r="J82" s="77"/>
      <c r="K82" s="18"/>
      <c r="L82" s="133"/>
      <c r="AQ82" s="1"/>
      <c r="AR82" s="309" t="s">
        <v>51</v>
      </c>
      <c r="AS82" s="310">
        <f>IF(E85="NR",1,0)</f>
        <v>0</v>
      </c>
      <c r="AT82" s="310">
        <f>IF(F85="NR",1,0)</f>
        <v>0</v>
      </c>
      <c r="AU82" s="310">
        <f>IF(G85="NR",1,0)</f>
        <v>0</v>
      </c>
      <c r="AV82" s="310">
        <f>IF(H85="NR",1,0)</f>
        <v>0</v>
      </c>
      <c r="AW82" s="310">
        <f>IF(I85="NR",1,0)</f>
        <v>0</v>
      </c>
      <c r="AX82" s="311"/>
      <c r="AY82" s="1"/>
      <c r="AZ82" s="1"/>
      <c r="BA82" s="1"/>
      <c r="BB82" s="1"/>
      <c r="BC82" s="1"/>
      <c r="BD82" s="1"/>
      <c r="BE82" s="1"/>
      <c r="BF82" s="1"/>
      <c r="BG82" s="1"/>
    </row>
    <row r="83" spans="1:59" x14ac:dyDescent="0.25">
      <c r="A83" s="133"/>
      <c r="B83" s="69"/>
      <c r="C83" s="109"/>
      <c r="D83" s="70"/>
      <c r="E83" s="58">
        <v>2008</v>
      </c>
      <c r="F83" s="59">
        <v>2009</v>
      </c>
      <c r="G83" s="60">
        <v>2010</v>
      </c>
      <c r="H83" s="60">
        <v>2011</v>
      </c>
      <c r="I83" s="60">
        <v>2012</v>
      </c>
      <c r="J83" s="61" t="s">
        <v>5</v>
      </c>
      <c r="K83" s="18"/>
      <c r="L83" s="133"/>
      <c r="AQ83" s="1"/>
      <c r="AR83" s="309" t="s">
        <v>52</v>
      </c>
      <c r="AS83" s="310">
        <f>IF(AND(E85&gt;0,E85&lt;$D$86),1,0)</f>
        <v>0</v>
      </c>
      <c r="AT83" s="310">
        <f>IF(AND(F85&gt;0,F85&lt;$D$86),1,0)</f>
        <v>0</v>
      </c>
      <c r="AU83" s="310">
        <f>IF(AND(G85&gt;0,G85&lt;$D$86),1,0)</f>
        <v>0</v>
      </c>
      <c r="AV83" s="310">
        <f>IF(AND(H85&gt;0,H85&lt;$D$86),1,0)</f>
        <v>0</v>
      </c>
      <c r="AW83" s="310">
        <f>IF(AND(I85&gt;0,I85&lt;$D$86),1,0)</f>
        <v>0</v>
      </c>
      <c r="AX83" s="311"/>
      <c r="AY83" s="1"/>
      <c r="AZ83" s="1"/>
      <c r="BA83" s="1"/>
      <c r="BB83" s="1"/>
      <c r="BC83" s="1"/>
      <c r="BD83" s="1"/>
      <c r="BE83" s="1"/>
      <c r="BF83" s="1"/>
      <c r="BG83" s="1"/>
    </row>
    <row r="84" spans="1:59" x14ac:dyDescent="0.25">
      <c r="A84" s="133"/>
      <c r="B84" s="57" t="s">
        <v>59</v>
      </c>
      <c r="C84" s="71"/>
      <c r="D84" s="79"/>
      <c r="E84" s="58"/>
      <c r="F84" s="102">
        <f>+'3-Acres History and SC Options'!E153</f>
        <v>0</v>
      </c>
      <c r="G84" s="102">
        <f>+'3-Acres History and SC Options'!F153</f>
        <v>0</v>
      </c>
      <c r="H84" s="102">
        <f>+'3-Acres History and SC Options'!G153</f>
        <v>0</v>
      </c>
      <c r="I84" s="102">
        <f>+'3-Acres History and SC Options'!H153</f>
        <v>0</v>
      </c>
      <c r="J84" s="75">
        <f>AVERAGE(F84:I84)</f>
        <v>0</v>
      </c>
      <c r="K84" s="93" t="s">
        <v>54</v>
      </c>
      <c r="L84" s="133"/>
      <c r="AQ84" s="1"/>
      <c r="AR84" s="312"/>
      <c r="AS84" s="313" t="str">
        <f>IF(AS82+AS83&gt;0,"X"," ")</f>
        <v xml:space="preserve"> </v>
      </c>
      <c r="AT84" s="313" t="str">
        <f t="shared" ref="AT84:AW84" si="15">IF(AT82+AT83&gt;0,"X"," ")</f>
        <v xml:space="preserve"> </v>
      </c>
      <c r="AU84" s="313" t="str">
        <f t="shared" si="15"/>
        <v xml:space="preserve"> </v>
      </c>
      <c r="AV84" s="313" t="str">
        <f t="shared" si="15"/>
        <v xml:space="preserve"> </v>
      </c>
      <c r="AW84" s="313" t="str">
        <f t="shared" si="15"/>
        <v xml:space="preserve"> </v>
      </c>
      <c r="AX84" s="311"/>
      <c r="AY84" s="1"/>
      <c r="AZ84" s="1"/>
      <c r="BA84" s="1"/>
      <c r="BB84" s="1"/>
      <c r="BC84" s="1"/>
      <c r="BD84" s="1"/>
      <c r="BE84" s="1"/>
      <c r="BF84" s="1"/>
      <c r="BG84" s="1"/>
    </row>
    <row r="85" spans="1:59" x14ac:dyDescent="0.25">
      <c r="A85" s="133"/>
      <c r="B85" s="57" t="s">
        <v>57</v>
      </c>
      <c r="C85" s="71"/>
      <c r="D85" s="79"/>
      <c r="E85" s="302"/>
      <c r="F85" s="302"/>
      <c r="G85" s="302"/>
      <c r="H85" s="302"/>
      <c r="I85" s="302"/>
      <c r="J85" s="76">
        <f>+AX86</f>
        <v>9.9999999999999998E-17</v>
      </c>
      <c r="K85" s="76">
        <f>+J85*0.9</f>
        <v>8.9999999999999996E-17</v>
      </c>
      <c r="L85" s="133"/>
      <c r="AQ85" s="1"/>
      <c r="AR85" s="312"/>
      <c r="AS85" s="310" t="str">
        <f>IF(AND(AS84="X",E85&gt;0),MAX(E85,$D$86)," ")</f>
        <v xml:space="preserve"> </v>
      </c>
      <c r="AT85" s="310" t="str">
        <f>IF(AND(AT84="X",F85&gt;0),MAX(F85,$D$86)," ")</f>
        <v xml:space="preserve"> </v>
      </c>
      <c r="AU85" s="310" t="str">
        <f>IF(AND(AU84="X",G85&gt;0),MAX(G85,$D$86)," ")</f>
        <v xml:space="preserve"> </v>
      </c>
      <c r="AV85" s="310" t="str">
        <f>IF(AND(AV84="X",H85&gt;0),MAX(H85,$D$86)," ")</f>
        <v xml:space="preserve"> </v>
      </c>
      <c r="AW85" s="310" t="str">
        <f>IF(AND(AW84="X",I85&gt;0),MAX(I85,$D$86)," ")</f>
        <v xml:space="preserve"> </v>
      </c>
      <c r="AX85" s="311"/>
      <c r="AY85" s="1"/>
      <c r="AZ85" s="1"/>
      <c r="BA85" s="1"/>
      <c r="BB85" s="1"/>
      <c r="BC85" s="1"/>
      <c r="BD85" s="1"/>
      <c r="BE85" s="1"/>
      <c r="BF85" s="1"/>
      <c r="BG85" s="1"/>
    </row>
    <row r="86" spans="1:59" x14ac:dyDescent="0.25">
      <c r="A86" s="133"/>
      <c r="B86" s="72" t="s">
        <v>24</v>
      </c>
      <c r="C86" s="73"/>
      <c r="D86" s="303"/>
      <c r="E86" s="104" t="str">
        <f>+AS84</f>
        <v xml:space="preserve"> </v>
      </c>
      <c r="F86" s="104" t="str">
        <f t="shared" ref="F86" si="16">+AT84</f>
        <v xml:space="preserve"> </v>
      </c>
      <c r="G86" s="104" t="str">
        <f t="shared" ref="G86" si="17">+AU84</f>
        <v xml:space="preserve"> </v>
      </c>
      <c r="H86" s="104" t="str">
        <f t="shared" ref="H86" si="18">+AV84</f>
        <v xml:space="preserve"> </v>
      </c>
      <c r="I86" s="104" t="str">
        <f t="shared" ref="I86" si="19">+AW84</f>
        <v xml:space="preserve"> </v>
      </c>
      <c r="J86" s="16"/>
      <c r="K86" s="18"/>
      <c r="L86" s="133"/>
      <c r="AQ86" s="1"/>
      <c r="AR86" s="314"/>
      <c r="AS86" s="315" t="str">
        <f>IF(E85=0," ",MAX(E85,AS85))</f>
        <v xml:space="preserve"> </v>
      </c>
      <c r="AT86" s="315" t="str">
        <f>IF(F85=0," ",MAX(F85,AT85))</f>
        <v xml:space="preserve"> </v>
      </c>
      <c r="AU86" s="315" t="str">
        <f>IF(G85=0," ",MAX(G85,AU85))</f>
        <v xml:space="preserve"> </v>
      </c>
      <c r="AV86" s="315" t="str">
        <f>IF(H85=0," ",MAX(H85,AV85))</f>
        <v xml:space="preserve"> </v>
      </c>
      <c r="AW86" s="315" t="str">
        <f>IF(I85=0," ",MAX(I85,AW85))</f>
        <v xml:space="preserve"> </v>
      </c>
      <c r="AX86" s="316">
        <f>IF(SUM(AS86:AW86)=0,0.0000000000000001,AVERAGE(AS86:AW86))</f>
        <v>9.9999999999999998E-17</v>
      </c>
      <c r="AY86" s="1"/>
      <c r="AZ86" s="1"/>
      <c r="BA86" s="1"/>
      <c r="BB86" s="1"/>
      <c r="BC86" s="1"/>
      <c r="BD86" s="1"/>
      <c r="BE86" s="1"/>
      <c r="BF86" s="1"/>
      <c r="BG86" s="1"/>
    </row>
    <row r="87" spans="1:59" x14ac:dyDescent="0.25">
      <c r="A87" s="133"/>
      <c r="B87" s="52" t="s">
        <v>50</v>
      </c>
      <c r="C87" s="53"/>
      <c r="D87" s="54"/>
      <c r="E87" s="55">
        <f>MAX(H82,J85*0.9)</f>
        <v>8.9999999999999996E-17</v>
      </c>
      <c r="F87" s="382" t="s">
        <v>64</v>
      </c>
      <c r="G87" s="383"/>
      <c r="H87" s="384"/>
      <c r="I87" s="55">
        <f>+E87*2.4</f>
        <v>2.1599999999999998E-16</v>
      </c>
      <c r="J87" s="77"/>
      <c r="K87" s="78"/>
      <c r="L87" s="133"/>
      <c r="AQ87" s="1"/>
      <c r="AR87" s="305"/>
      <c r="AS87" s="305"/>
      <c r="AT87" s="305"/>
      <c r="AU87" s="305"/>
      <c r="AV87" s="305"/>
      <c r="AW87" s="305"/>
      <c r="AX87" s="305"/>
      <c r="AY87" s="1"/>
      <c r="AZ87" s="1"/>
      <c r="BA87" s="1"/>
      <c r="BB87" s="1"/>
      <c r="BC87" s="1"/>
      <c r="BD87" s="1"/>
      <c r="BE87" s="1"/>
      <c r="BF87" s="1"/>
      <c r="BG87" s="1"/>
    </row>
    <row r="88" spans="1:59" x14ac:dyDescent="0.25">
      <c r="A88" s="133"/>
      <c r="B88" s="375" t="str">
        <f>IF('2-FSN Entry and Summary'!B24&gt;0,"*Continue to the next FSN*","*No further FSN found*")</f>
        <v>*No further FSN found*</v>
      </c>
      <c r="C88" s="375"/>
      <c r="D88" s="375"/>
      <c r="E88" s="375"/>
      <c r="F88" s="375"/>
      <c r="G88" s="375"/>
      <c r="H88" s="375"/>
      <c r="I88" s="375"/>
      <c r="J88" s="375"/>
      <c r="K88" s="375"/>
      <c r="L88" s="133"/>
      <c r="AQ88" s="1"/>
      <c r="AR88" s="305"/>
      <c r="AS88" s="305"/>
      <c r="AT88" s="305"/>
      <c r="AU88" s="305"/>
      <c r="AV88" s="305"/>
      <c r="AW88" s="305"/>
      <c r="AX88" s="305"/>
      <c r="AY88" s="1"/>
      <c r="AZ88" s="1"/>
      <c r="BA88" s="1"/>
      <c r="BB88" s="1"/>
      <c r="BC88" s="1"/>
      <c r="BD88" s="1"/>
      <c r="BE88" s="1"/>
      <c r="BF88" s="1"/>
      <c r="BG88" s="1"/>
    </row>
    <row r="89" spans="1:59" x14ac:dyDescent="0.25">
      <c r="A89" s="133"/>
      <c r="B89" s="385"/>
      <c r="C89" s="385"/>
      <c r="D89" s="385"/>
      <c r="E89" s="385"/>
      <c r="F89" s="385"/>
      <c r="G89" s="385"/>
      <c r="H89" s="385"/>
      <c r="I89" s="385"/>
      <c r="J89" s="385"/>
      <c r="K89" s="385"/>
      <c r="L89" s="133"/>
      <c r="AQ89" s="1"/>
      <c r="AR89" s="305"/>
      <c r="AS89" s="305"/>
      <c r="AT89" s="305"/>
      <c r="AU89" s="305"/>
      <c r="AV89" s="305"/>
      <c r="AW89" s="305"/>
      <c r="AX89" s="305"/>
      <c r="AY89" s="1"/>
      <c r="AZ89" s="1"/>
      <c r="BA89" s="1"/>
      <c r="BB89" s="1"/>
      <c r="BC89" s="1"/>
      <c r="BD89" s="1"/>
      <c r="BE89" s="1"/>
      <c r="BF89" s="1"/>
      <c r="BG89" s="1"/>
    </row>
    <row r="90" spans="1:59" x14ac:dyDescent="0.25">
      <c r="A90" s="133"/>
      <c r="B90" s="13"/>
      <c r="C90" s="14"/>
      <c r="D90" s="14"/>
      <c r="E90" s="14"/>
      <c r="F90" s="14"/>
      <c r="G90" s="14"/>
      <c r="H90" s="14"/>
      <c r="I90" s="14"/>
      <c r="J90" s="14"/>
      <c r="K90" s="17"/>
      <c r="L90" s="133"/>
      <c r="AQ90" s="1"/>
      <c r="AR90" s="306"/>
      <c r="AS90" s="307" t="s">
        <v>53</v>
      </c>
      <c r="AT90" s="307"/>
      <c r="AU90" s="307"/>
      <c r="AV90" s="307"/>
      <c r="AW90" s="307"/>
      <c r="AX90" s="308"/>
      <c r="AY90" s="1"/>
      <c r="AZ90" s="1"/>
      <c r="BA90" s="1"/>
      <c r="BB90" s="1"/>
      <c r="BC90" s="1"/>
      <c r="BD90" s="1"/>
      <c r="BE90" s="1"/>
      <c r="BF90" s="1"/>
      <c r="BG90" s="1"/>
    </row>
    <row r="91" spans="1:59" x14ac:dyDescent="0.25">
      <c r="A91" s="133"/>
      <c r="B91" s="80" t="s">
        <v>22</v>
      </c>
      <c r="C91" s="81">
        <f>+'2-FSN Entry and Summary'!B24</f>
        <v>0</v>
      </c>
      <c r="D91" s="221" t="s">
        <v>61</v>
      </c>
      <c r="E91" s="222"/>
      <c r="F91" s="222"/>
      <c r="G91" s="121"/>
      <c r="H91" s="300"/>
      <c r="I91" s="77"/>
      <c r="J91" s="77"/>
      <c r="K91" s="18"/>
      <c r="L91" s="133"/>
      <c r="AQ91" s="1"/>
      <c r="AR91" s="309" t="s">
        <v>51</v>
      </c>
      <c r="AS91" s="310">
        <f>IF(E94="NR",1,0)</f>
        <v>0</v>
      </c>
      <c r="AT91" s="310">
        <f>IF(F94="NR",1,0)</f>
        <v>0</v>
      </c>
      <c r="AU91" s="310">
        <f>IF(G94="NR",1,0)</f>
        <v>0</v>
      </c>
      <c r="AV91" s="310">
        <f>IF(H94="NR",1,0)</f>
        <v>0</v>
      </c>
      <c r="AW91" s="310">
        <f>IF(I94="NR",1,0)</f>
        <v>0</v>
      </c>
      <c r="AX91" s="311"/>
      <c r="AY91" s="1"/>
      <c r="AZ91" s="1"/>
      <c r="BA91" s="1"/>
      <c r="BB91" s="1"/>
      <c r="BC91" s="1"/>
      <c r="BD91" s="1"/>
      <c r="BE91" s="1"/>
      <c r="BF91" s="1"/>
      <c r="BG91" s="1"/>
    </row>
    <row r="92" spans="1:59" x14ac:dyDescent="0.25">
      <c r="A92" s="133"/>
      <c r="B92" s="69"/>
      <c r="C92" s="109"/>
      <c r="D92" s="70"/>
      <c r="E92" s="58">
        <v>2008</v>
      </c>
      <c r="F92" s="59">
        <v>2009</v>
      </c>
      <c r="G92" s="60">
        <v>2010</v>
      </c>
      <c r="H92" s="60">
        <v>2011</v>
      </c>
      <c r="I92" s="60">
        <v>2012</v>
      </c>
      <c r="J92" s="61" t="s">
        <v>5</v>
      </c>
      <c r="K92" s="18"/>
      <c r="L92" s="133"/>
      <c r="AQ92" s="1"/>
      <c r="AR92" s="309" t="s">
        <v>52</v>
      </c>
      <c r="AS92" s="310">
        <f>IF(AND(E94&gt;0,E94&lt;$D$95),1,0)</f>
        <v>0</v>
      </c>
      <c r="AT92" s="310">
        <f>IF(AND(F94&gt;0,F94&lt;$D$95),1,0)</f>
        <v>0</v>
      </c>
      <c r="AU92" s="310">
        <f>IF(AND(G94&gt;0,G94&lt;$D$95),1,0)</f>
        <v>0</v>
      </c>
      <c r="AV92" s="310">
        <f>IF(AND(H94&gt;0,H94&lt;$D$95),1,0)</f>
        <v>0</v>
      </c>
      <c r="AW92" s="310">
        <f>IF(AND(I94&gt;0,I94&lt;$D$95),1,0)</f>
        <v>0</v>
      </c>
      <c r="AX92" s="311"/>
      <c r="AY92" s="1"/>
      <c r="AZ92" s="1"/>
      <c r="BA92" s="1"/>
      <c r="BB92" s="1"/>
      <c r="BC92" s="1"/>
      <c r="BD92" s="1"/>
      <c r="BE92" s="1"/>
      <c r="BF92" s="1"/>
      <c r="BG92" s="1"/>
    </row>
    <row r="93" spans="1:59" x14ac:dyDescent="0.25">
      <c r="A93" s="133"/>
      <c r="B93" s="57" t="s">
        <v>59</v>
      </c>
      <c r="C93" s="71"/>
      <c r="D93" s="79"/>
      <c r="E93" s="58"/>
      <c r="F93" s="102">
        <f>+'3-Acres History and SC Options'!E171</f>
        <v>0</v>
      </c>
      <c r="G93" s="102">
        <f>+'3-Acres History and SC Options'!F171</f>
        <v>0</v>
      </c>
      <c r="H93" s="102">
        <f>+'3-Acres History and SC Options'!G171</f>
        <v>0</v>
      </c>
      <c r="I93" s="102">
        <f>+'3-Acres History and SC Options'!H171</f>
        <v>0</v>
      </c>
      <c r="J93" s="75">
        <f>AVERAGE(F93:I93)</f>
        <v>0</v>
      </c>
      <c r="K93" s="93" t="s">
        <v>54</v>
      </c>
      <c r="L93" s="133"/>
      <c r="AQ93" s="1"/>
      <c r="AR93" s="312"/>
      <c r="AS93" s="313" t="str">
        <f>IF(AS91+AS92&gt;0,"X"," ")</f>
        <v xml:space="preserve"> </v>
      </c>
      <c r="AT93" s="313" t="str">
        <f t="shared" ref="AT93:AW93" si="20">IF(AT91+AT92&gt;0,"X"," ")</f>
        <v xml:space="preserve"> </v>
      </c>
      <c r="AU93" s="313" t="str">
        <f t="shared" si="20"/>
        <v xml:space="preserve"> </v>
      </c>
      <c r="AV93" s="313" t="str">
        <f t="shared" si="20"/>
        <v xml:space="preserve"> </v>
      </c>
      <c r="AW93" s="313" t="str">
        <f t="shared" si="20"/>
        <v xml:space="preserve"> </v>
      </c>
      <c r="AX93" s="311"/>
      <c r="AY93" s="1"/>
      <c r="AZ93" s="1"/>
      <c r="BA93" s="1"/>
      <c r="BB93" s="1"/>
      <c r="BC93" s="1"/>
      <c r="BD93" s="1"/>
      <c r="BE93" s="1"/>
      <c r="BF93" s="1"/>
      <c r="BG93" s="1"/>
    </row>
    <row r="94" spans="1:59" x14ac:dyDescent="0.25">
      <c r="A94" s="133"/>
      <c r="B94" s="57" t="s">
        <v>57</v>
      </c>
      <c r="C94" s="71"/>
      <c r="D94" s="79"/>
      <c r="E94" s="302"/>
      <c r="F94" s="302"/>
      <c r="G94" s="302"/>
      <c r="H94" s="302"/>
      <c r="I94" s="302"/>
      <c r="J94" s="76">
        <f>+AX95</f>
        <v>9.9999999999999998E-17</v>
      </c>
      <c r="K94" s="76">
        <f>+J94*0.9</f>
        <v>8.9999999999999996E-17</v>
      </c>
      <c r="L94" s="133"/>
      <c r="AQ94" s="1"/>
      <c r="AR94" s="312"/>
      <c r="AS94" s="310" t="str">
        <f>IF(AND(AS93="X",E94&gt;0),MAX(E94,$D$95)," ")</f>
        <v xml:space="preserve"> </v>
      </c>
      <c r="AT94" s="310" t="str">
        <f>IF(AND(AT93="X",F94&gt;0),MAX(F94,$D$95)," ")</f>
        <v xml:space="preserve"> </v>
      </c>
      <c r="AU94" s="310" t="str">
        <f>IF(AND(AU93="X",G94&gt;0),MAX(G94,$D$95)," ")</f>
        <v xml:space="preserve"> </v>
      </c>
      <c r="AV94" s="310" t="str">
        <f>IF(AND(AV93="X",H94&gt;0),MAX(H94,$D$95)," ")</f>
        <v xml:space="preserve"> </v>
      </c>
      <c r="AW94" s="310" t="str">
        <f>IF(AND(AW93="X",I94&gt;0),MAX(I94,$D$95)," ")</f>
        <v xml:space="preserve"> </v>
      </c>
      <c r="AX94" s="311"/>
      <c r="AY94" s="1"/>
      <c r="AZ94" s="1"/>
      <c r="BA94" s="1"/>
      <c r="BB94" s="1"/>
      <c r="BC94" s="1"/>
      <c r="BD94" s="1"/>
      <c r="BE94" s="1"/>
      <c r="BF94" s="1"/>
      <c r="BG94" s="1"/>
    </row>
    <row r="95" spans="1:59" x14ac:dyDescent="0.25">
      <c r="A95" s="133"/>
      <c r="B95" s="72" t="s">
        <v>24</v>
      </c>
      <c r="C95" s="73"/>
      <c r="D95" s="303"/>
      <c r="E95" s="104" t="str">
        <f>+AS93</f>
        <v xml:space="preserve"> </v>
      </c>
      <c r="F95" s="104" t="str">
        <f t="shared" ref="F95" si="21">+AT93</f>
        <v xml:space="preserve"> </v>
      </c>
      <c r="G95" s="104" t="str">
        <f t="shared" ref="G95" si="22">+AU93</f>
        <v xml:space="preserve"> </v>
      </c>
      <c r="H95" s="104" t="str">
        <f t="shared" ref="H95" si="23">+AV93</f>
        <v xml:space="preserve"> </v>
      </c>
      <c r="I95" s="104" t="str">
        <f t="shared" ref="I95" si="24">+AW93</f>
        <v xml:space="preserve"> </v>
      </c>
      <c r="J95" s="16"/>
      <c r="K95" s="18"/>
      <c r="L95" s="133"/>
      <c r="AQ95" s="1"/>
      <c r="AR95" s="314"/>
      <c r="AS95" s="315" t="str">
        <f>IF(E94=0," ",MAX(E94,AS94))</f>
        <v xml:space="preserve"> </v>
      </c>
      <c r="AT95" s="315" t="str">
        <f>IF(F94=0," ",MAX(F94,AT94))</f>
        <v xml:space="preserve"> </v>
      </c>
      <c r="AU95" s="315" t="str">
        <f>IF(G94=0," ",MAX(G94,AU94))</f>
        <v xml:space="preserve"> </v>
      </c>
      <c r="AV95" s="315" t="str">
        <f>IF(H94=0," ",MAX(H94,AV94))</f>
        <v xml:space="preserve"> </v>
      </c>
      <c r="AW95" s="315" t="str">
        <f>IF(I94=0," ",MAX(I94,AW94))</f>
        <v xml:space="preserve"> </v>
      </c>
      <c r="AX95" s="316">
        <f>IF(SUM(AS95:AW95)=0,0.0000000000000001,AVERAGE(AS95:AW95))</f>
        <v>9.9999999999999998E-17</v>
      </c>
      <c r="AY95" s="1"/>
      <c r="AZ95" s="1"/>
      <c r="BA95" s="1"/>
      <c r="BB95" s="1"/>
      <c r="BC95" s="1"/>
      <c r="BD95" s="1"/>
      <c r="BE95" s="1"/>
      <c r="BF95" s="1"/>
      <c r="BG95" s="1"/>
    </row>
    <row r="96" spans="1:59" x14ac:dyDescent="0.25">
      <c r="A96" s="133"/>
      <c r="B96" s="52" t="s">
        <v>50</v>
      </c>
      <c r="C96" s="53"/>
      <c r="D96" s="54"/>
      <c r="E96" s="55">
        <f>MAX(H91,J94*0.9)</f>
        <v>8.9999999999999996E-17</v>
      </c>
      <c r="F96" s="382" t="s">
        <v>64</v>
      </c>
      <c r="G96" s="383"/>
      <c r="H96" s="384"/>
      <c r="I96" s="55">
        <f>+E96*2.4</f>
        <v>2.1599999999999998E-16</v>
      </c>
      <c r="J96" s="77"/>
      <c r="K96" s="78"/>
      <c r="L96" s="133"/>
      <c r="AQ96" s="1"/>
      <c r="AR96" s="305"/>
      <c r="AS96" s="305"/>
      <c r="AT96" s="305"/>
      <c r="AU96" s="305"/>
      <c r="AV96" s="305"/>
      <c r="AW96" s="305"/>
      <c r="AX96" s="305"/>
      <c r="AY96" s="1"/>
      <c r="AZ96" s="1"/>
      <c r="BA96" s="1"/>
      <c r="BB96" s="1"/>
      <c r="BC96" s="1"/>
      <c r="BD96" s="1"/>
      <c r="BE96" s="1"/>
      <c r="BF96" s="1"/>
      <c r="BG96" s="1"/>
    </row>
    <row r="97" spans="1:59" x14ac:dyDescent="0.25">
      <c r="A97" s="133"/>
      <c r="B97" s="375" t="str">
        <f>IF('2-FSN Entry and Summary'!B25&gt;0,"*Continue to the next FSN*","*No further FSN found*")</f>
        <v>*No further FSN found*</v>
      </c>
      <c r="C97" s="375"/>
      <c r="D97" s="375"/>
      <c r="E97" s="375"/>
      <c r="F97" s="375"/>
      <c r="G97" s="375"/>
      <c r="H97" s="375"/>
      <c r="I97" s="375"/>
      <c r="J97" s="375"/>
      <c r="K97" s="375"/>
      <c r="L97" s="133"/>
      <c r="AQ97" s="1"/>
      <c r="AR97" s="305"/>
      <c r="AS97" s="305"/>
      <c r="AT97" s="305"/>
      <c r="AU97" s="305"/>
      <c r="AV97" s="305"/>
      <c r="AW97" s="305"/>
      <c r="AX97" s="305"/>
      <c r="AY97" s="1"/>
      <c r="AZ97" s="1"/>
      <c r="BA97" s="1"/>
      <c r="BB97" s="1"/>
      <c r="BC97" s="1"/>
      <c r="BD97" s="1"/>
      <c r="BE97" s="1"/>
      <c r="BF97" s="1"/>
      <c r="BG97" s="1"/>
    </row>
    <row r="98" spans="1:59" x14ac:dyDescent="0.25">
      <c r="A98" s="133"/>
      <c r="B98" s="385"/>
      <c r="C98" s="385"/>
      <c r="D98" s="385"/>
      <c r="E98" s="385"/>
      <c r="F98" s="385"/>
      <c r="G98" s="385"/>
      <c r="H98" s="385"/>
      <c r="I98" s="385"/>
      <c r="J98" s="385"/>
      <c r="K98" s="385"/>
      <c r="L98" s="133"/>
      <c r="AQ98" s="1"/>
      <c r="AR98" s="305"/>
      <c r="AS98" s="305"/>
      <c r="AT98" s="305"/>
      <c r="AU98" s="305"/>
      <c r="AV98" s="305"/>
      <c r="AW98" s="305"/>
      <c r="AX98" s="305"/>
      <c r="AY98" s="1"/>
      <c r="AZ98" s="1"/>
      <c r="BA98" s="1"/>
      <c r="BB98" s="1"/>
      <c r="BC98" s="1"/>
      <c r="BD98" s="1"/>
      <c r="BE98" s="1"/>
      <c r="BF98" s="1"/>
      <c r="BG98" s="1"/>
    </row>
    <row r="99" spans="1:59" x14ac:dyDescent="0.25">
      <c r="A99" s="133"/>
      <c r="B99" s="13"/>
      <c r="C99" s="14"/>
      <c r="D99" s="14"/>
      <c r="E99" s="14"/>
      <c r="F99" s="14"/>
      <c r="G99" s="14"/>
      <c r="H99" s="14"/>
      <c r="I99" s="14"/>
      <c r="J99" s="14"/>
      <c r="K99" s="17"/>
      <c r="L99" s="133"/>
      <c r="AQ99" s="1"/>
      <c r="AR99" s="306"/>
      <c r="AS99" s="307" t="s">
        <v>53</v>
      </c>
      <c r="AT99" s="307"/>
      <c r="AU99" s="307"/>
      <c r="AV99" s="307"/>
      <c r="AW99" s="307"/>
      <c r="AX99" s="308"/>
      <c r="AY99" s="1"/>
      <c r="AZ99" s="1"/>
      <c r="BA99" s="1"/>
      <c r="BB99" s="1"/>
      <c r="BC99" s="1"/>
      <c r="BD99" s="1"/>
      <c r="BE99" s="1"/>
      <c r="BF99" s="1"/>
      <c r="BG99" s="1"/>
    </row>
    <row r="100" spans="1:59" x14ac:dyDescent="0.25">
      <c r="A100" s="133"/>
      <c r="B100" s="80" t="s">
        <v>22</v>
      </c>
      <c r="C100" s="81">
        <f>+'2-FSN Entry and Summary'!B25</f>
        <v>0</v>
      </c>
      <c r="D100" s="221" t="s">
        <v>61</v>
      </c>
      <c r="E100" s="222"/>
      <c r="F100" s="222"/>
      <c r="G100" s="121"/>
      <c r="H100" s="300"/>
      <c r="I100" s="77"/>
      <c r="J100" s="77"/>
      <c r="K100" s="18"/>
      <c r="L100" s="133"/>
      <c r="AQ100" s="1"/>
      <c r="AR100" s="309" t="s">
        <v>51</v>
      </c>
      <c r="AS100" s="310">
        <f>IF(E103="NR",1,0)</f>
        <v>0</v>
      </c>
      <c r="AT100" s="310">
        <f>IF(F103="NR",1,0)</f>
        <v>0</v>
      </c>
      <c r="AU100" s="310">
        <f>IF(G103="NR",1,0)</f>
        <v>0</v>
      </c>
      <c r="AV100" s="310">
        <f>IF(H103="NR",1,0)</f>
        <v>0</v>
      </c>
      <c r="AW100" s="310">
        <f>IF(I103="NR",1,0)</f>
        <v>0</v>
      </c>
      <c r="AX100" s="311"/>
      <c r="AY100" s="1"/>
      <c r="AZ100" s="1"/>
      <c r="BA100" s="1"/>
      <c r="BB100" s="1"/>
      <c r="BC100" s="1"/>
      <c r="BD100" s="1"/>
      <c r="BE100" s="1"/>
      <c r="BF100" s="1"/>
      <c r="BG100" s="1"/>
    </row>
    <row r="101" spans="1:59" x14ac:dyDescent="0.25">
      <c r="A101" s="133"/>
      <c r="B101" s="69"/>
      <c r="C101" s="109"/>
      <c r="D101" s="70"/>
      <c r="E101" s="58">
        <v>2008</v>
      </c>
      <c r="F101" s="59">
        <v>2009</v>
      </c>
      <c r="G101" s="60">
        <v>2010</v>
      </c>
      <c r="H101" s="60">
        <v>2011</v>
      </c>
      <c r="I101" s="60">
        <v>2012</v>
      </c>
      <c r="J101" s="61" t="s">
        <v>5</v>
      </c>
      <c r="K101" s="18"/>
      <c r="L101" s="133"/>
      <c r="AQ101" s="1"/>
      <c r="AR101" s="309" t="s">
        <v>52</v>
      </c>
      <c r="AS101" s="310">
        <f>IF(AND(E103&gt;0,E103&lt;$D$104),1,0)</f>
        <v>0</v>
      </c>
      <c r="AT101" s="310">
        <f>IF(AND(F103&gt;0,F103&lt;$D$104),1,0)</f>
        <v>0</v>
      </c>
      <c r="AU101" s="310">
        <f>IF(AND(G103&gt;0,G103&lt;$D$104),1,0)</f>
        <v>0</v>
      </c>
      <c r="AV101" s="310">
        <f>IF(AND(H103&gt;0,H103&lt;$D$104),1,0)</f>
        <v>0</v>
      </c>
      <c r="AW101" s="310">
        <f>IF(AND(I103&gt;0,I103&lt;$D$104),1,0)</f>
        <v>0</v>
      </c>
      <c r="AX101" s="311"/>
      <c r="AY101" s="1"/>
      <c r="AZ101" s="1"/>
      <c r="BA101" s="1"/>
      <c r="BB101" s="1"/>
      <c r="BC101" s="1"/>
      <c r="BD101" s="1"/>
      <c r="BE101" s="1"/>
      <c r="BF101" s="1"/>
      <c r="BG101" s="1"/>
    </row>
    <row r="102" spans="1:59" x14ac:dyDescent="0.25">
      <c r="A102" s="133"/>
      <c r="B102" s="57" t="s">
        <v>59</v>
      </c>
      <c r="C102" s="71"/>
      <c r="D102" s="79"/>
      <c r="E102" s="58"/>
      <c r="F102" s="102">
        <f>+'3-Acres History and SC Options'!E189</f>
        <v>0</v>
      </c>
      <c r="G102" s="102">
        <f>+'3-Acres History and SC Options'!F189</f>
        <v>0</v>
      </c>
      <c r="H102" s="102">
        <f>+'3-Acres History and SC Options'!G189</f>
        <v>0</v>
      </c>
      <c r="I102" s="102">
        <f>+'3-Acres History and SC Options'!H189</f>
        <v>0</v>
      </c>
      <c r="J102" s="75">
        <f>AVERAGE(F102:I102)</f>
        <v>0</v>
      </c>
      <c r="K102" s="93" t="s">
        <v>54</v>
      </c>
      <c r="L102" s="133"/>
      <c r="AQ102" s="1"/>
      <c r="AR102" s="312"/>
      <c r="AS102" s="313" t="str">
        <f>IF(AS100+AS101&gt;0,"X"," ")</f>
        <v xml:space="preserve"> </v>
      </c>
      <c r="AT102" s="313" t="str">
        <f t="shared" ref="AT102:AW102" si="25">IF(AT100+AT101&gt;0,"X"," ")</f>
        <v xml:space="preserve"> </v>
      </c>
      <c r="AU102" s="313" t="str">
        <f t="shared" si="25"/>
        <v xml:space="preserve"> </v>
      </c>
      <c r="AV102" s="313" t="str">
        <f t="shared" si="25"/>
        <v xml:space="preserve"> </v>
      </c>
      <c r="AW102" s="313" t="str">
        <f t="shared" si="25"/>
        <v xml:space="preserve"> </v>
      </c>
      <c r="AX102" s="311"/>
      <c r="AY102" s="1"/>
      <c r="AZ102" s="1"/>
      <c r="BA102" s="1"/>
      <c r="BB102" s="1"/>
      <c r="BC102" s="1"/>
      <c r="BD102" s="1"/>
      <c r="BE102" s="1"/>
      <c r="BF102" s="1"/>
      <c r="BG102" s="1"/>
    </row>
    <row r="103" spans="1:59" x14ac:dyDescent="0.25">
      <c r="A103" s="133"/>
      <c r="B103" s="57" t="s">
        <v>57</v>
      </c>
      <c r="C103" s="71"/>
      <c r="D103" s="79"/>
      <c r="E103" s="302"/>
      <c r="F103" s="302"/>
      <c r="G103" s="302"/>
      <c r="H103" s="302"/>
      <c r="I103" s="302"/>
      <c r="J103" s="76">
        <f>+AX104</f>
        <v>9.9999999999999998E-17</v>
      </c>
      <c r="K103" s="76">
        <f>+J103*0.9</f>
        <v>8.9999999999999996E-17</v>
      </c>
      <c r="L103" s="133"/>
      <c r="AQ103" s="1"/>
      <c r="AR103" s="312"/>
      <c r="AS103" s="310" t="str">
        <f>IF(AND(AS102="X",E103&gt;0),MAX(E103,$D$104)," ")</f>
        <v xml:space="preserve"> </v>
      </c>
      <c r="AT103" s="310" t="str">
        <f>IF(AND(AT102="X",F103&gt;0),MAX(F103,$D$104)," ")</f>
        <v xml:space="preserve"> </v>
      </c>
      <c r="AU103" s="310" t="str">
        <f>IF(AND(AU102="X",G103&gt;0),MAX(G103,$D$104)," ")</f>
        <v xml:space="preserve"> </v>
      </c>
      <c r="AV103" s="310" t="str">
        <f>IF(AND(AV102="X",H103&gt;0),MAX(H103,$D$104)," ")</f>
        <v xml:space="preserve"> </v>
      </c>
      <c r="AW103" s="310" t="str">
        <f>IF(AND(AW102="X",I103&gt;0),MAX(I103,$D$104)," ")</f>
        <v xml:space="preserve"> </v>
      </c>
      <c r="AX103" s="311"/>
      <c r="AY103" s="1"/>
      <c r="AZ103" s="1"/>
      <c r="BA103" s="1"/>
      <c r="BB103" s="1"/>
      <c r="BC103" s="1"/>
      <c r="BD103" s="1"/>
      <c r="BE103" s="1"/>
      <c r="BF103" s="1"/>
      <c r="BG103" s="1"/>
    </row>
    <row r="104" spans="1:59" x14ac:dyDescent="0.25">
      <c r="A104" s="133"/>
      <c r="B104" s="72" t="s">
        <v>24</v>
      </c>
      <c r="C104" s="73"/>
      <c r="D104" s="303"/>
      <c r="E104" s="104" t="str">
        <f>+AS102</f>
        <v xml:space="preserve"> </v>
      </c>
      <c r="F104" s="104" t="str">
        <f t="shared" ref="F104" si="26">+AT102</f>
        <v xml:space="preserve"> </v>
      </c>
      <c r="G104" s="104" t="str">
        <f t="shared" ref="G104" si="27">+AU102</f>
        <v xml:space="preserve"> </v>
      </c>
      <c r="H104" s="104" t="str">
        <f t="shared" ref="H104" si="28">+AV102</f>
        <v xml:space="preserve"> </v>
      </c>
      <c r="I104" s="104" t="str">
        <f t="shared" ref="I104" si="29">+AW102</f>
        <v xml:space="preserve"> </v>
      </c>
      <c r="J104" s="16"/>
      <c r="K104" s="18"/>
      <c r="L104" s="133"/>
      <c r="AQ104" s="1"/>
      <c r="AR104" s="314"/>
      <c r="AS104" s="315" t="str">
        <f>IF(E103=0," ",MAX(E103,AS103))</f>
        <v xml:space="preserve"> </v>
      </c>
      <c r="AT104" s="315" t="str">
        <f>IF(F103=0," ",MAX(F103,AT103))</f>
        <v xml:space="preserve"> </v>
      </c>
      <c r="AU104" s="315" t="str">
        <f>IF(G103=0," ",MAX(G103,AU103))</f>
        <v xml:space="preserve"> </v>
      </c>
      <c r="AV104" s="315" t="str">
        <f>IF(H103=0," ",MAX(H103,AV103))</f>
        <v xml:space="preserve"> </v>
      </c>
      <c r="AW104" s="315" t="str">
        <f>IF(I103=0," ",MAX(I103,AW103))</f>
        <v xml:space="preserve"> </v>
      </c>
      <c r="AX104" s="316">
        <f>IF(SUM(AS104:AW104)=0,0.0000000000000001,AVERAGE(AS104:AW104))</f>
        <v>9.9999999999999998E-17</v>
      </c>
      <c r="AY104" s="1"/>
      <c r="AZ104" s="1"/>
      <c r="BA104" s="1"/>
      <c r="BB104" s="1"/>
      <c r="BC104" s="1"/>
      <c r="BD104" s="1"/>
      <c r="BE104" s="1"/>
      <c r="BF104" s="1"/>
      <c r="BG104" s="1"/>
    </row>
    <row r="105" spans="1:59" x14ac:dyDescent="0.25">
      <c r="A105" s="133"/>
      <c r="B105" s="52" t="s">
        <v>50</v>
      </c>
      <c r="C105" s="53"/>
      <c r="D105" s="54"/>
      <c r="E105" s="55">
        <f>MAX(H100,J103*0.9)</f>
        <v>8.9999999999999996E-17</v>
      </c>
      <c r="F105" s="382" t="s">
        <v>64</v>
      </c>
      <c r="G105" s="383"/>
      <c r="H105" s="384"/>
      <c r="I105" s="55">
        <f>+E105*2.4</f>
        <v>2.1599999999999998E-16</v>
      </c>
      <c r="J105" s="77"/>
      <c r="K105" s="78"/>
      <c r="L105" s="133"/>
      <c r="AQ105" s="1"/>
      <c r="AR105" s="305"/>
      <c r="AS105" s="305"/>
      <c r="AT105" s="305"/>
      <c r="AU105" s="305"/>
      <c r="AV105" s="305"/>
      <c r="AW105" s="305"/>
      <c r="AX105" s="305"/>
      <c r="AY105" s="1"/>
      <c r="AZ105" s="1"/>
      <c r="BA105" s="1"/>
      <c r="BB105" s="1"/>
      <c r="BC105" s="1"/>
      <c r="BD105" s="1"/>
      <c r="BE105" s="1"/>
      <c r="BF105" s="1"/>
      <c r="BG105" s="1"/>
    </row>
    <row r="106" spans="1:59" x14ac:dyDescent="0.25">
      <c r="A106" s="133"/>
      <c r="B106" s="375" t="str">
        <f>IF('2-FSN Entry and Summary'!B26&gt;0,"*Continue to the next FSN*","*No further FSN found*")</f>
        <v>*No further FSN found*</v>
      </c>
      <c r="C106" s="375"/>
      <c r="D106" s="375"/>
      <c r="E106" s="375"/>
      <c r="F106" s="375"/>
      <c r="G106" s="375"/>
      <c r="H106" s="375"/>
      <c r="I106" s="375"/>
      <c r="J106" s="375"/>
      <c r="K106" s="375"/>
      <c r="L106" s="133"/>
      <c r="AQ106" s="1"/>
      <c r="AR106" s="305"/>
      <c r="AS106" s="305"/>
      <c r="AT106" s="305"/>
      <c r="AU106" s="305"/>
      <c r="AV106" s="305"/>
      <c r="AW106" s="305"/>
      <c r="AX106" s="305"/>
      <c r="AY106" s="1"/>
      <c r="AZ106" s="1"/>
      <c r="BA106" s="1"/>
      <c r="BB106" s="1"/>
      <c r="BC106" s="1"/>
      <c r="BD106" s="1"/>
      <c r="BE106" s="1"/>
      <c r="BF106" s="1"/>
      <c r="BG106" s="1"/>
    </row>
    <row r="107" spans="1:59" x14ac:dyDescent="0.25">
      <c r="A107" s="133"/>
      <c r="B107" s="385"/>
      <c r="C107" s="385"/>
      <c r="D107" s="385"/>
      <c r="E107" s="385"/>
      <c r="F107" s="385"/>
      <c r="G107" s="385"/>
      <c r="H107" s="385"/>
      <c r="I107" s="385"/>
      <c r="J107" s="385"/>
      <c r="K107" s="385"/>
      <c r="L107" s="133"/>
      <c r="AQ107" s="1"/>
      <c r="AR107" s="305"/>
      <c r="AS107" s="305"/>
      <c r="AT107" s="305"/>
      <c r="AU107" s="305"/>
      <c r="AV107" s="305"/>
      <c r="AW107" s="305"/>
      <c r="AX107" s="305"/>
      <c r="AY107" s="1"/>
      <c r="AZ107" s="1"/>
      <c r="BA107" s="1"/>
      <c r="BB107" s="1"/>
      <c r="BC107" s="1"/>
      <c r="BD107" s="1"/>
      <c r="BE107" s="1"/>
      <c r="BF107" s="1"/>
      <c r="BG107" s="1"/>
    </row>
    <row r="108" spans="1:59" x14ac:dyDescent="0.25">
      <c r="A108" s="133"/>
      <c r="B108" s="13"/>
      <c r="C108" s="14"/>
      <c r="D108" s="14"/>
      <c r="E108" s="14"/>
      <c r="F108" s="14"/>
      <c r="G108" s="14"/>
      <c r="H108" s="14"/>
      <c r="I108" s="14"/>
      <c r="J108" s="14"/>
      <c r="K108" s="17"/>
      <c r="L108" s="133"/>
      <c r="AQ108" s="1"/>
      <c r="AR108" s="306"/>
      <c r="AS108" s="307" t="s">
        <v>53</v>
      </c>
      <c r="AT108" s="307"/>
      <c r="AU108" s="307"/>
      <c r="AV108" s="307"/>
      <c r="AW108" s="307"/>
      <c r="AX108" s="308"/>
      <c r="AY108" s="1"/>
      <c r="AZ108" s="1"/>
      <c r="BA108" s="1"/>
      <c r="BB108" s="1"/>
      <c r="BC108" s="1"/>
      <c r="BD108" s="1"/>
      <c r="BE108" s="1"/>
      <c r="BF108" s="1"/>
      <c r="BG108" s="1"/>
    </row>
    <row r="109" spans="1:59" x14ac:dyDescent="0.25">
      <c r="A109" s="133"/>
      <c r="B109" s="80" t="s">
        <v>22</v>
      </c>
      <c r="C109" s="81">
        <f>+'2-FSN Entry and Summary'!B26</f>
        <v>0</v>
      </c>
      <c r="D109" s="221" t="s">
        <v>61</v>
      </c>
      <c r="E109" s="222"/>
      <c r="F109" s="222"/>
      <c r="G109" s="121"/>
      <c r="H109" s="300"/>
      <c r="I109" s="77"/>
      <c r="J109" s="77"/>
      <c r="K109" s="18"/>
      <c r="L109" s="133"/>
      <c r="AQ109" s="1"/>
      <c r="AR109" s="309" t="s">
        <v>51</v>
      </c>
      <c r="AS109" s="310">
        <f>IF(E112="NR",1,0)</f>
        <v>0</v>
      </c>
      <c r="AT109" s="310">
        <f>IF(F112="NR",1,0)</f>
        <v>0</v>
      </c>
      <c r="AU109" s="310">
        <f>IF(G112="NR",1,0)</f>
        <v>0</v>
      </c>
      <c r="AV109" s="310">
        <f>IF(H112="NR",1,0)</f>
        <v>0</v>
      </c>
      <c r="AW109" s="310">
        <f>IF(I112="NR",1,0)</f>
        <v>0</v>
      </c>
      <c r="AX109" s="311"/>
      <c r="AY109" s="1"/>
      <c r="AZ109" s="1"/>
      <c r="BA109" s="1"/>
      <c r="BB109" s="1"/>
      <c r="BC109" s="1"/>
      <c r="BD109" s="1"/>
      <c r="BE109" s="1"/>
      <c r="BF109" s="1"/>
      <c r="BG109" s="1"/>
    </row>
    <row r="110" spans="1:59" x14ac:dyDescent="0.25">
      <c r="A110" s="133"/>
      <c r="B110" s="69"/>
      <c r="C110" s="109"/>
      <c r="D110" s="70"/>
      <c r="E110" s="58">
        <v>2008</v>
      </c>
      <c r="F110" s="59">
        <v>2009</v>
      </c>
      <c r="G110" s="60">
        <v>2010</v>
      </c>
      <c r="H110" s="60">
        <v>2011</v>
      </c>
      <c r="I110" s="60">
        <v>2012</v>
      </c>
      <c r="J110" s="61" t="s">
        <v>5</v>
      </c>
      <c r="K110" s="18"/>
      <c r="L110" s="133"/>
      <c r="AQ110" s="1"/>
      <c r="AR110" s="309" t="s">
        <v>52</v>
      </c>
      <c r="AS110" s="310">
        <f>IF(AND(E112&gt;0,E112&lt;$D$122),1,0)</f>
        <v>0</v>
      </c>
      <c r="AT110" s="310">
        <f>IF(AND(F112&gt;0,F112&lt;$D$122),1,0)</f>
        <v>0</v>
      </c>
      <c r="AU110" s="310">
        <f>IF(AND(G112&gt;0,G112&lt;$D$122),1,0)</f>
        <v>0</v>
      </c>
      <c r="AV110" s="310">
        <f>IF(AND(H112&gt;0,H112&lt;$D$122),1,0)</f>
        <v>0</v>
      </c>
      <c r="AW110" s="310">
        <f>IF(AND(I112&gt;0,I112&lt;$D$122),1,0)</f>
        <v>0</v>
      </c>
      <c r="AX110" s="311"/>
      <c r="AY110" s="1"/>
      <c r="AZ110" s="1"/>
      <c r="BA110" s="1"/>
      <c r="BB110" s="1"/>
      <c r="BC110" s="1"/>
      <c r="BD110" s="1"/>
      <c r="BE110" s="1"/>
      <c r="BF110" s="1"/>
      <c r="BG110" s="1"/>
    </row>
    <row r="111" spans="1:59" x14ac:dyDescent="0.25">
      <c r="A111" s="133"/>
      <c r="B111" s="57" t="s">
        <v>59</v>
      </c>
      <c r="C111" s="71"/>
      <c r="D111" s="79"/>
      <c r="E111" s="58"/>
      <c r="F111" s="102">
        <f>+'3-Acres History and SC Options'!E207</f>
        <v>0</v>
      </c>
      <c r="G111" s="102">
        <f>+'3-Acres History and SC Options'!F207</f>
        <v>0</v>
      </c>
      <c r="H111" s="102">
        <f>+'3-Acres History and SC Options'!G207</f>
        <v>0</v>
      </c>
      <c r="I111" s="102">
        <f>+'3-Acres History and SC Options'!H207</f>
        <v>0</v>
      </c>
      <c r="J111" s="75">
        <f>AVERAGE(F111:I111)</f>
        <v>0</v>
      </c>
      <c r="K111" s="93" t="s">
        <v>54</v>
      </c>
      <c r="L111" s="133"/>
      <c r="AQ111" s="1"/>
      <c r="AR111" s="312"/>
      <c r="AS111" s="313" t="str">
        <f>IF(AS109+AS110&gt;0,"X"," ")</f>
        <v xml:space="preserve"> </v>
      </c>
      <c r="AT111" s="313" t="str">
        <f t="shared" ref="AT111:AW111" si="30">IF(AT109+AT110&gt;0,"X"," ")</f>
        <v xml:space="preserve"> </v>
      </c>
      <c r="AU111" s="313" t="str">
        <f t="shared" si="30"/>
        <v xml:space="preserve"> </v>
      </c>
      <c r="AV111" s="313" t="str">
        <f t="shared" si="30"/>
        <v xml:space="preserve"> </v>
      </c>
      <c r="AW111" s="313" t="str">
        <f t="shared" si="30"/>
        <v xml:space="preserve"> </v>
      </c>
      <c r="AX111" s="311"/>
      <c r="AY111" s="1"/>
      <c r="AZ111" s="1"/>
      <c r="BA111" s="1"/>
      <c r="BB111" s="1"/>
      <c r="BC111" s="1"/>
      <c r="BD111" s="1"/>
      <c r="BE111" s="1"/>
      <c r="BF111" s="1"/>
      <c r="BG111" s="1"/>
    </row>
    <row r="112" spans="1:59" x14ac:dyDescent="0.25">
      <c r="A112" s="133"/>
      <c r="B112" s="57" t="s">
        <v>57</v>
      </c>
      <c r="C112" s="71"/>
      <c r="D112" s="79"/>
      <c r="E112" s="302"/>
      <c r="F112" s="302"/>
      <c r="G112" s="302"/>
      <c r="H112" s="302"/>
      <c r="I112" s="302"/>
      <c r="J112" s="76">
        <f>+AX113</f>
        <v>9.9999999999999998E-17</v>
      </c>
      <c r="K112" s="76">
        <f>+J112*0.9</f>
        <v>8.9999999999999996E-17</v>
      </c>
      <c r="L112" s="133"/>
      <c r="AQ112" s="1"/>
      <c r="AR112" s="312"/>
      <c r="AS112" s="310" t="str">
        <f>IF(AND(AS111="X",E112&gt;0),MAX(E112,$D$113)," ")</f>
        <v xml:space="preserve"> </v>
      </c>
      <c r="AT112" s="310" t="str">
        <f>IF(AND(AT111="X",F112&gt;0),MAX(F112,$D$113)," ")</f>
        <v xml:space="preserve"> </v>
      </c>
      <c r="AU112" s="310" t="str">
        <f>IF(AND(AU111="X",G112&gt;0),MAX(G112,$D$113)," ")</f>
        <v xml:space="preserve"> </v>
      </c>
      <c r="AV112" s="310" t="str">
        <f>IF(AND(AV111="X",H112&gt;0),MAX(H112,$D$113)," ")</f>
        <v xml:space="preserve"> </v>
      </c>
      <c r="AW112" s="310" t="str">
        <f>IF(AND(AW111="X",I112&gt;0),MAX(I112,$D$113)," ")</f>
        <v xml:space="preserve"> </v>
      </c>
      <c r="AX112" s="311"/>
      <c r="AY112" s="1"/>
      <c r="AZ112" s="1"/>
      <c r="BA112" s="1"/>
      <c r="BB112" s="1"/>
      <c r="BC112" s="1"/>
      <c r="BD112" s="1"/>
      <c r="BE112" s="1"/>
      <c r="BF112" s="1"/>
      <c r="BG112" s="1"/>
    </row>
    <row r="113" spans="1:59" x14ac:dyDescent="0.25">
      <c r="A113" s="133"/>
      <c r="B113" s="72" t="s">
        <v>24</v>
      </c>
      <c r="C113" s="73"/>
      <c r="D113" s="303"/>
      <c r="E113" s="104" t="str">
        <f>+AS111</f>
        <v xml:space="preserve"> </v>
      </c>
      <c r="F113" s="104" t="str">
        <f>+AT111</f>
        <v xml:space="preserve"> </v>
      </c>
      <c r="G113" s="104" t="str">
        <f>+AU111</f>
        <v xml:space="preserve"> </v>
      </c>
      <c r="H113" s="104" t="str">
        <f>+AV111</f>
        <v xml:space="preserve"> </v>
      </c>
      <c r="I113" s="104" t="str">
        <f>+AW111</f>
        <v xml:space="preserve"> </v>
      </c>
      <c r="J113" s="16"/>
      <c r="K113" s="18"/>
      <c r="L113" s="133"/>
      <c r="AQ113" s="1"/>
      <c r="AR113" s="314"/>
      <c r="AS113" s="315" t="str">
        <f>IF(E112=0," ",MAX(E112,AS112))</f>
        <v xml:space="preserve"> </v>
      </c>
      <c r="AT113" s="315" t="str">
        <f>IF(F112=0," ",MAX(F112,AT112))</f>
        <v xml:space="preserve"> </v>
      </c>
      <c r="AU113" s="315" t="str">
        <f>IF(G112=0," ",MAX(G112,AU112))</f>
        <v xml:space="preserve"> </v>
      </c>
      <c r="AV113" s="315" t="str">
        <f>IF(H112=0," ",MAX(H112,AV112))</f>
        <v xml:space="preserve"> </v>
      </c>
      <c r="AW113" s="315" t="str">
        <f>IF(I112=0," ",MAX(I112,AW112))</f>
        <v xml:space="preserve"> </v>
      </c>
      <c r="AX113" s="316">
        <f>IF(SUM(AS113:AW113)=0,0.0000000000000001,AVERAGE(AS113:AW113))</f>
        <v>9.9999999999999998E-17</v>
      </c>
      <c r="AY113" s="1"/>
      <c r="AZ113" s="1"/>
      <c r="BA113" s="1"/>
      <c r="BB113" s="1"/>
      <c r="BC113" s="1"/>
      <c r="BD113" s="1"/>
      <c r="BE113" s="1"/>
      <c r="BF113" s="1"/>
      <c r="BG113" s="1"/>
    </row>
    <row r="114" spans="1:59" x14ac:dyDescent="0.25">
      <c r="A114" s="133"/>
      <c r="B114" s="52" t="s">
        <v>50</v>
      </c>
      <c r="C114" s="53"/>
      <c r="D114" s="54"/>
      <c r="E114" s="55">
        <f>MAX(H109,J112*0.9)</f>
        <v>8.9999999999999996E-17</v>
      </c>
      <c r="F114" s="382" t="s">
        <v>64</v>
      </c>
      <c r="G114" s="383"/>
      <c r="H114" s="384"/>
      <c r="I114" s="55">
        <f>+E114*2.4</f>
        <v>2.1599999999999998E-16</v>
      </c>
      <c r="J114" s="77"/>
      <c r="K114" s="78"/>
      <c r="L114" s="133"/>
      <c r="AQ114" s="1"/>
      <c r="AR114" s="305"/>
      <c r="AS114" s="305"/>
      <c r="AT114" s="305"/>
      <c r="AU114" s="305"/>
      <c r="AV114" s="305"/>
      <c r="AW114" s="305"/>
      <c r="AX114" s="305"/>
      <c r="AY114" s="1"/>
      <c r="AZ114" s="1"/>
      <c r="BA114" s="1"/>
      <c r="BB114" s="1"/>
      <c r="BC114" s="1"/>
      <c r="BD114" s="1"/>
      <c r="BE114" s="1"/>
      <c r="BF114" s="1"/>
      <c r="BG114" s="1"/>
    </row>
    <row r="115" spans="1:59" x14ac:dyDescent="0.25">
      <c r="A115" s="133"/>
      <c r="B115" s="375" t="str">
        <f>IF('2-FSN Entry and Summary'!B27&gt;0,"*Continue to the next FSN*","*No further FSN found*")</f>
        <v>*No further FSN found*</v>
      </c>
      <c r="C115" s="375"/>
      <c r="D115" s="375"/>
      <c r="E115" s="375"/>
      <c r="F115" s="375"/>
      <c r="G115" s="375"/>
      <c r="H115" s="375"/>
      <c r="I115" s="375"/>
      <c r="J115" s="375"/>
      <c r="K115" s="375"/>
      <c r="L115" s="133"/>
      <c r="AQ115" s="1"/>
      <c r="AR115" s="305"/>
      <c r="AS115" s="305"/>
      <c r="AT115" s="305"/>
      <c r="AU115" s="305"/>
      <c r="AV115" s="305"/>
      <c r="AW115" s="305"/>
      <c r="AX115" s="305"/>
      <c r="AY115" s="1"/>
      <c r="AZ115" s="1"/>
      <c r="BA115" s="1"/>
      <c r="BB115" s="1"/>
      <c r="BC115" s="1"/>
      <c r="BD115" s="1"/>
      <c r="BE115" s="1"/>
      <c r="BF115" s="1"/>
    </row>
    <row r="116" spans="1:59" x14ac:dyDescent="0.25">
      <c r="A116" s="133"/>
      <c r="B116" s="385"/>
      <c r="C116" s="385"/>
      <c r="D116" s="385"/>
      <c r="E116" s="385"/>
      <c r="F116" s="385"/>
      <c r="G116" s="385"/>
      <c r="H116" s="385"/>
      <c r="I116" s="385"/>
      <c r="J116" s="385"/>
      <c r="K116" s="385"/>
      <c r="L116" s="133"/>
      <c r="AQ116" s="1"/>
      <c r="AR116" s="305"/>
      <c r="AS116" s="305"/>
      <c r="AT116" s="305"/>
      <c r="AU116" s="305"/>
      <c r="AV116" s="305"/>
      <c r="AW116" s="305"/>
      <c r="AX116" s="305"/>
      <c r="AY116" s="1"/>
      <c r="AZ116" s="1"/>
      <c r="BA116" s="1"/>
      <c r="BB116" s="1"/>
      <c r="BC116" s="1"/>
      <c r="BD116" s="1"/>
      <c r="BE116" s="1"/>
      <c r="BF116" s="1"/>
    </row>
    <row r="117" spans="1:59" x14ac:dyDescent="0.25">
      <c r="A117" s="133"/>
      <c r="B117" s="13"/>
      <c r="C117" s="14"/>
      <c r="D117" s="14"/>
      <c r="E117" s="14"/>
      <c r="F117" s="14"/>
      <c r="G117" s="14"/>
      <c r="H117" s="14"/>
      <c r="I117" s="14"/>
      <c r="J117" s="14"/>
      <c r="K117" s="17"/>
      <c r="L117" s="133"/>
      <c r="AQ117" s="1"/>
      <c r="AR117" s="306"/>
      <c r="AS117" s="307" t="s">
        <v>53</v>
      </c>
      <c r="AT117" s="307"/>
      <c r="AU117" s="307"/>
      <c r="AV117" s="307"/>
      <c r="AW117" s="307"/>
      <c r="AX117" s="308"/>
      <c r="AY117" s="1"/>
      <c r="AZ117" s="1"/>
      <c r="BA117" s="1"/>
      <c r="BB117" s="1"/>
      <c r="BC117" s="1"/>
      <c r="BD117" s="1"/>
      <c r="BE117" s="1"/>
      <c r="BF117" s="1"/>
    </row>
    <row r="118" spans="1:59" x14ac:dyDescent="0.25">
      <c r="A118" s="133"/>
      <c r="B118" s="80" t="s">
        <v>22</v>
      </c>
      <c r="C118" s="81">
        <f>+'2-FSN Entry and Summary'!B27</f>
        <v>0</v>
      </c>
      <c r="D118" s="221" t="s">
        <v>61</v>
      </c>
      <c r="E118" s="222"/>
      <c r="F118" s="222"/>
      <c r="G118" s="121"/>
      <c r="H118" s="300"/>
      <c r="I118" s="77"/>
      <c r="J118" s="77"/>
      <c r="K118" s="18"/>
      <c r="L118" s="133"/>
      <c r="AQ118" s="1"/>
      <c r="AR118" s="309" t="s">
        <v>51</v>
      </c>
      <c r="AS118" s="310">
        <f>IF(E121="NR",1,0)</f>
        <v>0</v>
      </c>
      <c r="AT118" s="310">
        <f>IF(F121="NR",1,0)</f>
        <v>0</v>
      </c>
      <c r="AU118" s="310">
        <f>IF(G121="NR",1,0)</f>
        <v>0</v>
      </c>
      <c r="AV118" s="310">
        <f>IF(H121="NR",1,0)</f>
        <v>0</v>
      </c>
      <c r="AW118" s="310">
        <f>IF(I121="NR",1,0)</f>
        <v>0</v>
      </c>
      <c r="AX118" s="311"/>
      <c r="AY118" s="1"/>
      <c r="AZ118" s="1"/>
      <c r="BA118" s="1"/>
      <c r="BB118" s="1"/>
      <c r="BC118" s="1"/>
      <c r="BD118" s="1"/>
      <c r="BE118" s="1"/>
      <c r="BF118" s="1"/>
    </row>
    <row r="119" spans="1:59" x14ac:dyDescent="0.25">
      <c r="A119" s="133"/>
      <c r="B119" s="69"/>
      <c r="C119" s="109"/>
      <c r="D119" s="70"/>
      <c r="E119" s="58">
        <v>2008</v>
      </c>
      <c r="F119" s="59">
        <v>2009</v>
      </c>
      <c r="G119" s="60">
        <v>2010</v>
      </c>
      <c r="H119" s="60">
        <v>2011</v>
      </c>
      <c r="I119" s="60">
        <v>2012</v>
      </c>
      <c r="J119" s="61" t="s">
        <v>5</v>
      </c>
      <c r="K119" s="18"/>
      <c r="L119" s="133"/>
      <c r="AQ119" s="1"/>
      <c r="AR119" s="309" t="s">
        <v>52</v>
      </c>
      <c r="AS119" s="310">
        <f>IF(AND(E121&gt;0,E121&lt;$D$122),1,0)</f>
        <v>0</v>
      </c>
      <c r="AT119" s="310">
        <f>IF(AND(F121&gt;0,F121&lt;$D$122),1,0)</f>
        <v>0</v>
      </c>
      <c r="AU119" s="310">
        <f>IF(AND(G121&gt;0,G121&lt;$D$122),1,0)</f>
        <v>0</v>
      </c>
      <c r="AV119" s="310">
        <f>IF(AND(H121&gt;0,H121&lt;$D$122),1,0)</f>
        <v>0</v>
      </c>
      <c r="AW119" s="310">
        <f>IF(AND(I121&gt;0,I121&lt;$D$122),1,0)</f>
        <v>0</v>
      </c>
      <c r="AX119" s="311"/>
      <c r="AY119" s="1"/>
      <c r="AZ119" s="1"/>
      <c r="BA119" s="1"/>
      <c r="BB119" s="1"/>
      <c r="BC119" s="1"/>
      <c r="BD119" s="1"/>
      <c r="BE119" s="1"/>
      <c r="BF119" s="1"/>
    </row>
    <row r="120" spans="1:59" x14ac:dyDescent="0.25">
      <c r="A120" s="133"/>
      <c r="B120" s="57" t="s">
        <v>59</v>
      </c>
      <c r="C120" s="71"/>
      <c r="D120" s="79"/>
      <c r="E120" s="58"/>
      <c r="F120" s="102">
        <f>+'3-Acres History and SC Options'!E225</f>
        <v>0</v>
      </c>
      <c r="G120" s="102">
        <f>+'3-Acres History and SC Options'!F225</f>
        <v>0</v>
      </c>
      <c r="H120" s="102">
        <f>+'3-Acres History and SC Options'!G225</f>
        <v>0</v>
      </c>
      <c r="I120" s="102">
        <f>+'3-Acres History and SC Options'!H225</f>
        <v>0</v>
      </c>
      <c r="J120" s="75">
        <f>AVERAGE(F120:I120)</f>
        <v>0</v>
      </c>
      <c r="K120" s="93" t="s">
        <v>54</v>
      </c>
      <c r="L120" s="133"/>
      <c r="AQ120" s="1"/>
      <c r="AR120" s="312"/>
      <c r="AS120" s="313" t="str">
        <f>IF(AS118+AS119&gt;0,"X"," ")</f>
        <v xml:space="preserve"> </v>
      </c>
      <c r="AT120" s="313" t="str">
        <f t="shared" ref="AT120:AW120" si="31">IF(AT118+AT119&gt;0,"X"," ")</f>
        <v xml:space="preserve"> </v>
      </c>
      <c r="AU120" s="313" t="str">
        <f t="shared" si="31"/>
        <v xml:space="preserve"> </v>
      </c>
      <c r="AV120" s="313" t="str">
        <f t="shared" si="31"/>
        <v xml:space="preserve"> </v>
      </c>
      <c r="AW120" s="313" t="str">
        <f t="shared" si="31"/>
        <v xml:space="preserve"> </v>
      </c>
      <c r="AX120" s="311"/>
      <c r="AY120" s="1"/>
      <c r="AZ120" s="1"/>
      <c r="BA120" s="1"/>
      <c r="BB120" s="1"/>
      <c r="BC120" s="1"/>
      <c r="BD120" s="1"/>
      <c r="BE120" s="1"/>
      <c r="BF120" s="1"/>
    </row>
    <row r="121" spans="1:59" x14ac:dyDescent="0.25">
      <c r="A121" s="133"/>
      <c r="B121" s="57" t="s">
        <v>57</v>
      </c>
      <c r="C121" s="71"/>
      <c r="D121" s="79"/>
      <c r="E121" s="302"/>
      <c r="F121" s="302"/>
      <c r="G121" s="302"/>
      <c r="H121" s="302"/>
      <c r="I121" s="302"/>
      <c r="J121" s="76">
        <f>+AX122</f>
        <v>9.9999999999999998E-17</v>
      </c>
      <c r="K121" s="76">
        <f>+J121*0.9</f>
        <v>8.9999999999999996E-17</v>
      </c>
      <c r="L121" s="133"/>
      <c r="AQ121" s="1"/>
      <c r="AR121" s="312"/>
      <c r="AS121" s="310" t="str">
        <f>IF(AND(AS120="X",E121&gt;0),MAX(E121,$D$122)," ")</f>
        <v xml:space="preserve"> </v>
      </c>
      <c r="AT121" s="310" t="str">
        <f>IF(AND(AT120="X",F121&gt;0),MAX(F121,$D$122)," ")</f>
        <v xml:space="preserve"> </v>
      </c>
      <c r="AU121" s="310" t="str">
        <f>IF(AND(AU120="X",G121&gt;0),MAX(G121,$D$122)," ")</f>
        <v xml:space="preserve"> </v>
      </c>
      <c r="AV121" s="310" t="str">
        <f>IF(AND(AV120="X",H121&gt;0),MAX(H121,$D$122)," ")</f>
        <v xml:space="preserve"> </v>
      </c>
      <c r="AW121" s="310" t="str">
        <f>IF(AND(AW120="X",I121&gt;0),MAX(I121,$D$122)," ")</f>
        <v xml:space="preserve"> </v>
      </c>
      <c r="AX121" s="311"/>
      <c r="AY121" s="1"/>
      <c r="AZ121" s="1"/>
      <c r="BA121" s="1"/>
      <c r="BB121" s="1"/>
      <c r="BC121" s="1"/>
      <c r="BD121" s="1"/>
      <c r="BE121" s="1"/>
      <c r="BF121" s="1"/>
    </row>
    <row r="122" spans="1:59" x14ac:dyDescent="0.25">
      <c r="A122" s="133"/>
      <c r="B122" s="72" t="s">
        <v>24</v>
      </c>
      <c r="C122" s="73"/>
      <c r="D122" s="303"/>
      <c r="E122" s="104" t="str">
        <f>+AS120</f>
        <v xml:space="preserve"> </v>
      </c>
      <c r="F122" s="104" t="str">
        <f t="shared" ref="F122:I122" si="32">+AT120</f>
        <v xml:space="preserve"> </v>
      </c>
      <c r="G122" s="104" t="str">
        <f t="shared" si="32"/>
        <v xml:space="preserve"> </v>
      </c>
      <c r="H122" s="104" t="str">
        <f t="shared" si="32"/>
        <v xml:space="preserve"> </v>
      </c>
      <c r="I122" s="104" t="str">
        <f t="shared" si="32"/>
        <v xml:space="preserve"> </v>
      </c>
      <c r="J122" s="16"/>
      <c r="K122" s="18"/>
      <c r="L122" s="133"/>
      <c r="AQ122" s="1"/>
      <c r="AR122" s="314"/>
      <c r="AS122" s="315" t="str">
        <f>IF(E121=0," ",MAX(E121,AS121))</f>
        <v xml:space="preserve"> </v>
      </c>
      <c r="AT122" s="315" t="str">
        <f>IF(F121=0," ",MAX(F121,AT121))</f>
        <v xml:space="preserve"> </v>
      </c>
      <c r="AU122" s="315" t="str">
        <f>IF(G121=0," ",MAX(G121,AU121))</f>
        <v xml:space="preserve"> </v>
      </c>
      <c r="AV122" s="315" t="str">
        <f>IF(H121=0," ",MAX(H121,AV121))</f>
        <v xml:space="preserve"> </v>
      </c>
      <c r="AW122" s="315" t="str">
        <f>IF(I121=0," ",MAX(I121,AW121))</f>
        <v xml:space="preserve"> </v>
      </c>
      <c r="AX122" s="316">
        <f>IF(SUM(AS122:AW122)=0,0.0000000000000001,AVERAGE(AS122:AW122))</f>
        <v>9.9999999999999998E-17</v>
      </c>
      <c r="AY122" s="1"/>
      <c r="AZ122" s="1"/>
      <c r="BA122" s="1"/>
      <c r="BB122" s="1"/>
      <c r="BC122" s="1"/>
      <c r="BD122" s="1"/>
      <c r="BE122" s="1"/>
      <c r="BF122" s="1"/>
    </row>
    <row r="123" spans="1:59" x14ac:dyDescent="0.25">
      <c r="A123" s="133"/>
      <c r="B123" s="52" t="s">
        <v>50</v>
      </c>
      <c r="C123" s="53"/>
      <c r="D123" s="54"/>
      <c r="E123" s="55">
        <f>MAX(H118,J121*0.9)</f>
        <v>8.9999999999999996E-17</v>
      </c>
      <c r="F123" s="382" t="s">
        <v>64</v>
      </c>
      <c r="G123" s="383"/>
      <c r="H123" s="384"/>
      <c r="I123" s="55">
        <f>+E123*2.4</f>
        <v>2.1599999999999998E-16</v>
      </c>
      <c r="J123" s="77"/>
      <c r="K123" s="78"/>
      <c r="L123" s="133"/>
      <c r="AQ123" s="1"/>
      <c r="AR123" s="305"/>
      <c r="AS123" s="305"/>
      <c r="AT123" s="305"/>
      <c r="AU123" s="305"/>
      <c r="AV123" s="305"/>
      <c r="AW123" s="305"/>
      <c r="AX123" s="305"/>
      <c r="AY123" s="1"/>
      <c r="AZ123" s="1"/>
      <c r="BA123" s="1"/>
      <c r="BB123" s="1"/>
      <c r="BC123" s="1"/>
      <c r="BD123" s="1"/>
      <c r="BE123" s="1"/>
      <c r="BF123" s="1"/>
    </row>
    <row r="124" spans="1:59" x14ac:dyDescent="0.25">
      <c r="A124" s="133"/>
      <c r="B124" s="375" t="str">
        <f>IF('2-FSN Entry and Summary'!B28&gt;0,"*Continue to the next FSN*","*No further FSN found*")</f>
        <v>*No further FSN found*</v>
      </c>
      <c r="C124" s="375"/>
      <c r="D124" s="375"/>
      <c r="E124" s="375"/>
      <c r="F124" s="375"/>
      <c r="G124" s="375"/>
      <c r="H124" s="375"/>
      <c r="I124" s="375"/>
      <c r="J124" s="375"/>
      <c r="K124" s="375"/>
      <c r="L124" s="133"/>
      <c r="AQ124" s="1"/>
      <c r="AR124" s="305"/>
      <c r="AS124" s="305"/>
      <c r="AT124" s="305"/>
      <c r="AU124" s="305"/>
      <c r="AV124" s="305"/>
      <c r="AW124" s="305"/>
      <c r="AX124" s="305"/>
      <c r="AY124" s="1"/>
      <c r="AZ124" s="1"/>
      <c r="BA124" s="1"/>
      <c r="BB124" s="1"/>
      <c r="BC124" s="1"/>
      <c r="BD124" s="1"/>
      <c r="BE124" s="1"/>
      <c r="BF124" s="1"/>
    </row>
    <row r="125" spans="1:59" x14ac:dyDescent="0.25">
      <c r="A125" s="133"/>
      <c r="B125" s="385"/>
      <c r="C125" s="385"/>
      <c r="D125" s="385"/>
      <c r="E125" s="385"/>
      <c r="F125" s="385"/>
      <c r="G125" s="385"/>
      <c r="H125" s="385"/>
      <c r="I125" s="385"/>
      <c r="J125" s="385"/>
      <c r="K125" s="385"/>
      <c r="L125" s="133"/>
      <c r="AQ125" s="1"/>
      <c r="AR125" s="305"/>
      <c r="AS125" s="305"/>
      <c r="AT125" s="305"/>
      <c r="AU125" s="305"/>
      <c r="AV125" s="305"/>
      <c r="AW125" s="305"/>
      <c r="AX125" s="305"/>
      <c r="AY125" s="1"/>
      <c r="AZ125" s="1"/>
      <c r="BA125" s="1"/>
      <c r="BB125" s="1"/>
      <c r="BC125" s="1"/>
      <c r="BD125" s="1"/>
      <c r="BE125" s="1"/>
      <c r="BF125" s="1"/>
    </row>
    <row r="126" spans="1:59" x14ac:dyDescent="0.25">
      <c r="A126" s="133"/>
      <c r="B126" s="13"/>
      <c r="C126" s="14"/>
      <c r="D126" s="14"/>
      <c r="E126" s="14"/>
      <c r="F126" s="14"/>
      <c r="G126" s="14"/>
      <c r="H126" s="14"/>
      <c r="I126" s="14"/>
      <c r="J126" s="14"/>
      <c r="K126" s="17"/>
      <c r="L126" s="133"/>
      <c r="AQ126" s="1"/>
      <c r="AR126" s="306"/>
      <c r="AS126" s="307" t="s">
        <v>53</v>
      </c>
      <c r="AT126" s="307"/>
      <c r="AU126" s="307"/>
      <c r="AV126" s="307"/>
      <c r="AW126" s="307"/>
      <c r="AX126" s="308"/>
      <c r="AY126" s="1"/>
      <c r="AZ126" s="1"/>
      <c r="BA126" s="1"/>
      <c r="BB126" s="1"/>
      <c r="BC126" s="1"/>
      <c r="BD126" s="1"/>
      <c r="BE126" s="1"/>
      <c r="BF126" s="1"/>
    </row>
    <row r="127" spans="1:59" x14ac:dyDescent="0.25">
      <c r="A127" s="133"/>
      <c r="B127" s="80" t="s">
        <v>22</v>
      </c>
      <c r="C127" s="81">
        <f>+'2-FSN Entry and Summary'!B28</f>
        <v>0</v>
      </c>
      <c r="D127" s="221" t="s">
        <v>61</v>
      </c>
      <c r="E127" s="222"/>
      <c r="F127" s="222"/>
      <c r="G127" s="121"/>
      <c r="H127" s="300"/>
      <c r="I127" s="77"/>
      <c r="J127" s="77"/>
      <c r="K127" s="18"/>
      <c r="L127" s="133"/>
      <c r="AQ127" s="1"/>
      <c r="AR127" s="309" t="s">
        <v>51</v>
      </c>
      <c r="AS127" s="310">
        <f>IF(E130="NR",1,0)</f>
        <v>0</v>
      </c>
      <c r="AT127" s="310">
        <f>IF(F130="NR",1,0)</f>
        <v>0</v>
      </c>
      <c r="AU127" s="310">
        <f>IF(G130="NR",1,0)</f>
        <v>0</v>
      </c>
      <c r="AV127" s="310">
        <f>IF(H130="NR",1,0)</f>
        <v>0</v>
      </c>
      <c r="AW127" s="310">
        <f>IF(I130="NR",1,0)</f>
        <v>0</v>
      </c>
      <c r="AX127" s="311"/>
      <c r="AY127" s="1"/>
      <c r="AZ127" s="1"/>
      <c r="BA127" s="1"/>
      <c r="BB127" s="1"/>
      <c r="BC127" s="1"/>
      <c r="BD127" s="1"/>
      <c r="BE127" s="1"/>
      <c r="BF127" s="1"/>
    </row>
    <row r="128" spans="1:59" x14ac:dyDescent="0.25">
      <c r="A128" s="133"/>
      <c r="B128" s="69"/>
      <c r="C128" s="109"/>
      <c r="D128" s="70"/>
      <c r="E128" s="58">
        <v>2008</v>
      </c>
      <c r="F128" s="59">
        <v>2009</v>
      </c>
      <c r="G128" s="60">
        <v>2010</v>
      </c>
      <c r="H128" s="60">
        <v>2011</v>
      </c>
      <c r="I128" s="60">
        <v>2012</v>
      </c>
      <c r="J128" s="61" t="s">
        <v>5</v>
      </c>
      <c r="K128" s="18"/>
      <c r="L128" s="133"/>
      <c r="AQ128" s="1"/>
      <c r="AR128" s="309" t="s">
        <v>52</v>
      </c>
      <c r="AS128" s="310">
        <f>IF(AND(E130&gt;0,E130&lt;$D$131),1,0)</f>
        <v>0</v>
      </c>
      <c r="AT128" s="310">
        <f>IF(AND(F130&gt;0,F130&lt;$D$131),1,0)</f>
        <v>0</v>
      </c>
      <c r="AU128" s="310">
        <f>IF(AND(G130&gt;0,G130&lt;$D$131),1,0)</f>
        <v>0</v>
      </c>
      <c r="AV128" s="310">
        <f>IF(AND(H130&gt;0,H130&lt;$D$131),1,0)</f>
        <v>0</v>
      </c>
      <c r="AW128" s="310">
        <f>IF(AND(I130&gt;0,I130&lt;$D$131),1,0)</f>
        <v>0</v>
      </c>
      <c r="AX128" s="311"/>
      <c r="AY128" s="1"/>
      <c r="AZ128" s="1"/>
      <c r="BA128" s="1"/>
      <c r="BB128" s="1"/>
      <c r="BC128" s="1"/>
      <c r="BD128" s="1"/>
      <c r="BE128" s="1"/>
      <c r="BF128" s="1"/>
    </row>
    <row r="129" spans="1:58" x14ac:dyDescent="0.25">
      <c r="A129" s="133"/>
      <c r="B129" s="57" t="s">
        <v>59</v>
      </c>
      <c r="C129" s="71"/>
      <c r="D129" s="79"/>
      <c r="E129" s="58"/>
      <c r="F129" s="102">
        <f>+'3-Acres History and SC Options'!E243</f>
        <v>0</v>
      </c>
      <c r="G129" s="102">
        <f>+'3-Acres History and SC Options'!F243</f>
        <v>0</v>
      </c>
      <c r="H129" s="102">
        <f>+'3-Acres History and SC Options'!G243</f>
        <v>0</v>
      </c>
      <c r="I129" s="102">
        <f>+'3-Acres History and SC Options'!H243</f>
        <v>0</v>
      </c>
      <c r="J129" s="75">
        <f>AVERAGE(F129:I129)</f>
        <v>0</v>
      </c>
      <c r="K129" s="93" t="s">
        <v>54</v>
      </c>
      <c r="L129" s="133"/>
      <c r="AQ129" s="1"/>
      <c r="AR129" s="312"/>
      <c r="AS129" s="313" t="str">
        <f>IF(AS127+AS128&gt;0,"X"," ")</f>
        <v xml:space="preserve"> </v>
      </c>
      <c r="AT129" s="313" t="str">
        <f t="shared" ref="AT129:AW129" si="33">IF(AT127+AT128&gt;0,"X"," ")</f>
        <v xml:space="preserve"> </v>
      </c>
      <c r="AU129" s="313" t="str">
        <f t="shared" si="33"/>
        <v xml:space="preserve"> </v>
      </c>
      <c r="AV129" s="313" t="str">
        <f t="shared" si="33"/>
        <v xml:space="preserve"> </v>
      </c>
      <c r="AW129" s="313" t="str">
        <f t="shared" si="33"/>
        <v xml:space="preserve"> </v>
      </c>
      <c r="AX129" s="311"/>
      <c r="AY129" s="1"/>
      <c r="AZ129" s="1"/>
      <c r="BA129" s="1"/>
      <c r="BB129" s="1"/>
      <c r="BC129" s="1"/>
      <c r="BD129" s="1"/>
      <c r="BE129" s="1"/>
      <c r="BF129" s="1"/>
    </row>
    <row r="130" spans="1:58" x14ac:dyDescent="0.25">
      <c r="A130" s="133"/>
      <c r="B130" s="57" t="s">
        <v>57</v>
      </c>
      <c r="C130" s="71"/>
      <c r="D130" s="79"/>
      <c r="E130" s="302"/>
      <c r="F130" s="302"/>
      <c r="G130" s="302"/>
      <c r="H130" s="302"/>
      <c r="I130" s="302"/>
      <c r="J130" s="76">
        <f>+AX131</f>
        <v>9.9999999999999998E-17</v>
      </c>
      <c r="K130" s="76">
        <f>+J130*0.9</f>
        <v>8.9999999999999996E-17</v>
      </c>
      <c r="L130" s="133"/>
      <c r="AQ130" s="1"/>
      <c r="AR130" s="312"/>
      <c r="AS130" s="310" t="str">
        <f>IF(AND(AS129="X",E130&gt;0),MAX(E130,$D$131)," ")</f>
        <v xml:space="preserve"> </v>
      </c>
      <c r="AT130" s="310" t="str">
        <f>IF(AND(AT129="X",F130&gt;0),MAX(F130,$D$131)," ")</f>
        <v xml:space="preserve"> </v>
      </c>
      <c r="AU130" s="310" t="str">
        <f>IF(AND(AU129="X",G130&gt;0),MAX(G130,$D$131)," ")</f>
        <v xml:space="preserve"> </v>
      </c>
      <c r="AV130" s="310" t="str">
        <f>IF(AND(AV129="X",H130&gt;0),MAX(H130,$D$131)," ")</f>
        <v xml:space="preserve"> </v>
      </c>
      <c r="AW130" s="310" t="str">
        <f>IF(AND(AW129="X",I130&gt;0),MAX(I130,$D$131)," ")</f>
        <v xml:space="preserve"> </v>
      </c>
      <c r="AX130" s="311"/>
      <c r="AY130" s="1"/>
      <c r="AZ130" s="1"/>
      <c r="BA130" s="1"/>
      <c r="BB130" s="1"/>
      <c r="BC130" s="1"/>
      <c r="BD130" s="1"/>
      <c r="BE130" s="1"/>
      <c r="BF130" s="1"/>
    </row>
    <row r="131" spans="1:58" x14ac:dyDescent="0.25">
      <c r="A131" s="133"/>
      <c r="B131" s="72" t="s">
        <v>24</v>
      </c>
      <c r="C131" s="73"/>
      <c r="D131" s="303"/>
      <c r="E131" s="104" t="str">
        <f>+AS129</f>
        <v xml:space="preserve"> </v>
      </c>
      <c r="F131" s="104" t="str">
        <f t="shared" ref="F131" si="34">+AT129</f>
        <v xml:space="preserve"> </v>
      </c>
      <c r="G131" s="104" t="str">
        <f t="shared" ref="G131" si="35">+AU129</f>
        <v xml:space="preserve"> </v>
      </c>
      <c r="H131" s="104" t="str">
        <f t="shared" ref="H131" si="36">+AV129</f>
        <v xml:space="preserve"> </v>
      </c>
      <c r="I131" s="104" t="str">
        <f t="shared" ref="I131" si="37">+AW129</f>
        <v xml:space="preserve"> </v>
      </c>
      <c r="J131" s="16"/>
      <c r="K131" s="18"/>
      <c r="L131" s="133"/>
      <c r="AQ131" s="1"/>
      <c r="AR131" s="314"/>
      <c r="AS131" s="315" t="str">
        <f>IF(E130=0," ",MAX(E130,AS130))</f>
        <v xml:space="preserve"> </v>
      </c>
      <c r="AT131" s="315" t="str">
        <f>IF(F130=0," ",MAX(F130,AT130))</f>
        <v xml:space="preserve"> </v>
      </c>
      <c r="AU131" s="315" t="str">
        <f>IF(G130=0," ",MAX(G130,AU130))</f>
        <v xml:space="preserve"> </v>
      </c>
      <c r="AV131" s="315" t="str">
        <f>IF(H130=0," ",MAX(H130,AV130))</f>
        <v xml:space="preserve"> </v>
      </c>
      <c r="AW131" s="315" t="str">
        <f>IF(I130=0," ",MAX(I130,AW130))</f>
        <v xml:space="preserve"> </v>
      </c>
      <c r="AX131" s="316">
        <f>IF(SUM(AS131:AW131)=0,0.0000000000000001,AVERAGE(AS131:AW131))</f>
        <v>9.9999999999999998E-17</v>
      </c>
      <c r="AY131" s="1"/>
      <c r="AZ131" s="1"/>
      <c r="BA131" s="1"/>
      <c r="BB131" s="1"/>
      <c r="BC131" s="1"/>
      <c r="BD131" s="1"/>
      <c r="BE131" s="1"/>
      <c r="BF131" s="1"/>
    </row>
    <row r="132" spans="1:58" x14ac:dyDescent="0.25">
      <c r="A132" s="133"/>
      <c r="B132" s="52" t="s">
        <v>50</v>
      </c>
      <c r="C132" s="53"/>
      <c r="D132" s="54"/>
      <c r="E132" s="55">
        <f>MAX(H127,J130*0.9)</f>
        <v>8.9999999999999996E-17</v>
      </c>
      <c r="F132" s="382" t="s">
        <v>64</v>
      </c>
      <c r="G132" s="383"/>
      <c r="H132" s="384"/>
      <c r="I132" s="55">
        <f>+E132*2.4</f>
        <v>2.1599999999999998E-16</v>
      </c>
      <c r="J132" s="77"/>
      <c r="K132" s="78"/>
      <c r="L132" s="133"/>
      <c r="AQ132" s="1"/>
      <c r="AR132" s="305"/>
      <c r="AS132" s="305"/>
      <c r="AT132" s="305"/>
      <c r="AU132" s="305"/>
      <c r="AV132" s="305"/>
      <c r="AW132" s="305"/>
      <c r="AX132" s="305"/>
      <c r="AY132" s="1"/>
      <c r="AZ132" s="1"/>
      <c r="BA132" s="1"/>
      <c r="BB132" s="1"/>
      <c r="BC132" s="1"/>
      <c r="BD132" s="1"/>
      <c r="BE132" s="1"/>
      <c r="BF132" s="1"/>
    </row>
    <row r="133" spans="1:58" x14ac:dyDescent="0.25">
      <c r="A133" s="133"/>
      <c r="B133" s="375" t="str">
        <f>IF('2-FSN Entry and Summary'!B29&gt;0,"*Continue to the next FSN*","*No further FSN found*")</f>
        <v>*No further FSN found*</v>
      </c>
      <c r="C133" s="375"/>
      <c r="D133" s="375"/>
      <c r="E133" s="375"/>
      <c r="F133" s="375"/>
      <c r="G133" s="375"/>
      <c r="H133" s="375"/>
      <c r="I133" s="375"/>
      <c r="J133" s="375"/>
      <c r="K133" s="375"/>
      <c r="L133" s="133"/>
      <c r="AQ133" s="1"/>
      <c r="AR133" s="305"/>
      <c r="AS133" s="305"/>
      <c r="AT133" s="305"/>
      <c r="AU133" s="305"/>
      <c r="AV133" s="305"/>
      <c r="AW133" s="305"/>
      <c r="AX133" s="305"/>
      <c r="AY133" s="1"/>
      <c r="AZ133" s="1"/>
      <c r="BA133" s="1"/>
      <c r="BB133" s="1"/>
      <c r="BC133" s="1"/>
      <c r="BD133" s="1"/>
      <c r="BE133" s="1"/>
      <c r="BF133" s="1"/>
    </row>
    <row r="134" spans="1:58" x14ac:dyDescent="0.25">
      <c r="A134" s="133"/>
      <c r="B134" s="385"/>
      <c r="C134" s="385"/>
      <c r="D134" s="385"/>
      <c r="E134" s="385"/>
      <c r="F134" s="385"/>
      <c r="G134" s="385"/>
      <c r="H134" s="385"/>
      <c r="I134" s="385"/>
      <c r="J134" s="385"/>
      <c r="K134" s="385"/>
      <c r="L134" s="133"/>
      <c r="AQ134" s="1"/>
      <c r="AR134" s="305"/>
      <c r="AS134" s="305"/>
      <c r="AT134" s="305"/>
      <c r="AU134" s="305"/>
      <c r="AV134" s="305"/>
      <c r="AW134" s="305"/>
      <c r="AX134" s="305"/>
      <c r="AY134" s="1"/>
      <c r="AZ134" s="1"/>
      <c r="BA134" s="1"/>
      <c r="BB134" s="1"/>
      <c r="BC134" s="1"/>
      <c r="BD134" s="1"/>
      <c r="BE134" s="1"/>
      <c r="BF134" s="1"/>
    </row>
    <row r="135" spans="1:58" x14ac:dyDescent="0.25">
      <c r="A135" s="133"/>
      <c r="B135" s="13"/>
      <c r="C135" s="14"/>
      <c r="D135" s="14"/>
      <c r="E135" s="14"/>
      <c r="F135" s="14"/>
      <c r="G135" s="14"/>
      <c r="H135" s="14"/>
      <c r="I135" s="14"/>
      <c r="J135" s="14"/>
      <c r="K135" s="17"/>
      <c r="L135" s="133"/>
      <c r="AQ135" s="1"/>
      <c r="AR135" s="306"/>
      <c r="AS135" s="307" t="s">
        <v>53</v>
      </c>
      <c r="AT135" s="307"/>
      <c r="AU135" s="307"/>
      <c r="AV135" s="307"/>
      <c r="AW135" s="307"/>
      <c r="AX135" s="308"/>
      <c r="AY135" s="1"/>
      <c r="AZ135" s="1"/>
      <c r="BA135" s="1"/>
      <c r="BB135" s="1"/>
      <c r="BC135" s="1"/>
      <c r="BD135" s="1"/>
      <c r="BE135" s="1"/>
      <c r="BF135" s="1"/>
    </row>
    <row r="136" spans="1:58" x14ac:dyDescent="0.25">
      <c r="A136" s="133"/>
      <c r="B136" s="80" t="s">
        <v>22</v>
      </c>
      <c r="C136" s="81">
        <f>+'2-FSN Entry and Summary'!B29</f>
        <v>0</v>
      </c>
      <c r="D136" s="221" t="s">
        <v>61</v>
      </c>
      <c r="E136" s="222"/>
      <c r="F136" s="222"/>
      <c r="G136" s="121"/>
      <c r="H136" s="300"/>
      <c r="I136" s="77"/>
      <c r="J136" s="77"/>
      <c r="K136" s="18"/>
      <c r="L136" s="133"/>
      <c r="AQ136" s="1"/>
      <c r="AR136" s="309" t="s">
        <v>51</v>
      </c>
      <c r="AS136" s="310">
        <f>IF(E139="NR",1,0)</f>
        <v>0</v>
      </c>
      <c r="AT136" s="310">
        <f>IF(F139="NR",1,0)</f>
        <v>0</v>
      </c>
      <c r="AU136" s="310">
        <f>IF(G139="NR",1,0)</f>
        <v>0</v>
      </c>
      <c r="AV136" s="310">
        <f>IF(H139="NR",1,0)</f>
        <v>0</v>
      </c>
      <c r="AW136" s="310">
        <f>IF(I139="NR",1,0)</f>
        <v>0</v>
      </c>
      <c r="AX136" s="311"/>
      <c r="AY136" s="1"/>
      <c r="AZ136" s="1"/>
      <c r="BA136" s="1"/>
      <c r="BB136" s="1"/>
      <c r="BC136" s="1"/>
      <c r="BD136" s="1"/>
      <c r="BE136" s="1"/>
      <c r="BF136" s="1"/>
    </row>
    <row r="137" spans="1:58" x14ac:dyDescent="0.25">
      <c r="A137" s="133"/>
      <c r="B137" s="69"/>
      <c r="C137" s="109"/>
      <c r="D137" s="70"/>
      <c r="E137" s="58">
        <v>2008</v>
      </c>
      <c r="F137" s="59">
        <v>2009</v>
      </c>
      <c r="G137" s="60">
        <v>2010</v>
      </c>
      <c r="H137" s="60">
        <v>2011</v>
      </c>
      <c r="I137" s="60">
        <v>2012</v>
      </c>
      <c r="J137" s="61" t="s">
        <v>5</v>
      </c>
      <c r="K137" s="18"/>
      <c r="L137" s="133"/>
      <c r="AQ137" s="1"/>
      <c r="AR137" s="309" t="s">
        <v>52</v>
      </c>
      <c r="AS137" s="310">
        <f>IF(AND(E139&gt;0,E139&lt;$D$140),1,0)</f>
        <v>0</v>
      </c>
      <c r="AT137" s="310">
        <f>IF(AND(F139&gt;0,F139&lt;$D$140),1,0)</f>
        <v>0</v>
      </c>
      <c r="AU137" s="310">
        <f>IF(AND(G139&gt;0,G139&lt;$D$140),1,0)</f>
        <v>0</v>
      </c>
      <c r="AV137" s="310">
        <f>IF(AND(H139&gt;0,H139&lt;$D$140),1,0)</f>
        <v>0</v>
      </c>
      <c r="AW137" s="310">
        <f>IF(AND(I139&gt;0,I139&lt;$D$140),1,0)</f>
        <v>0</v>
      </c>
      <c r="AX137" s="311"/>
      <c r="AY137" s="1"/>
      <c r="AZ137" s="1"/>
      <c r="BA137" s="1"/>
      <c r="BB137" s="1"/>
      <c r="BC137" s="1"/>
      <c r="BD137" s="1"/>
      <c r="BE137" s="1"/>
      <c r="BF137" s="1"/>
    </row>
    <row r="138" spans="1:58" x14ac:dyDescent="0.25">
      <c r="A138" s="133"/>
      <c r="B138" s="57" t="s">
        <v>59</v>
      </c>
      <c r="C138" s="71"/>
      <c r="D138" s="79"/>
      <c r="E138" s="58"/>
      <c r="F138" s="102">
        <f>+'3-Acres History and SC Options'!E261</f>
        <v>0</v>
      </c>
      <c r="G138" s="102">
        <f>+'3-Acres History and SC Options'!F261</f>
        <v>0</v>
      </c>
      <c r="H138" s="102">
        <f>+'3-Acres History and SC Options'!G261</f>
        <v>0</v>
      </c>
      <c r="I138" s="102">
        <f>+'3-Acres History and SC Options'!H261</f>
        <v>0</v>
      </c>
      <c r="J138" s="75">
        <f>AVERAGE(F138:I138)</f>
        <v>0</v>
      </c>
      <c r="K138" s="93" t="s">
        <v>54</v>
      </c>
      <c r="L138" s="133"/>
      <c r="AQ138" s="1"/>
      <c r="AR138" s="312"/>
      <c r="AS138" s="313" t="str">
        <f>IF(AS136+AS137&gt;0,"X"," ")</f>
        <v xml:space="preserve"> </v>
      </c>
      <c r="AT138" s="313" t="str">
        <f t="shared" ref="AT138:AW138" si="38">IF(AT136+AT137&gt;0,"X"," ")</f>
        <v xml:space="preserve"> </v>
      </c>
      <c r="AU138" s="313" t="str">
        <f t="shared" si="38"/>
        <v xml:space="preserve"> </v>
      </c>
      <c r="AV138" s="313" t="str">
        <f t="shared" si="38"/>
        <v xml:space="preserve"> </v>
      </c>
      <c r="AW138" s="313" t="str">
        <f t="shared" si="38"/>
        <v xml:space="preserve"> </v>
      </c>
      <c r="AX138" s="311"/>
      <c r="AY138" s="1"/>
      <c r="AZ138" s="1"/>
      <c r="BA138" s="1"/>
      <c r="BB138" s="1"/>
      <c r="BC138" s="1"/>
      <c r="BD138" s="1"/>
      <c r="BE138" s="1"/>
      <c r="BF138" s="1"/>
    </row>
    <row r="139" spans="1:58" x14ac:dyDescent="0.25">
      <c r="A139" s="133"/>
      <c r="B139" s="57" t="s">
        <v>57</v>
      </c>
      <c r="C139" s="71"/>
      <c r="D139" s="79"/>
      <c r="E139" s="302"/>
      <c r="F139" s="302"/>
      <c r="G139" s="302"/>
      <c r="H139" s="302"/>
      <c r="I139" s="302"/>
      <c r="J139" s="76">
        <f>+AX140</f>
        <v>9.9999999999999998E-17</v>
      </c>
      <c r="K139" s="76">
        <f>+J139*0.9</f>
        <v>8.9999999999999996E-17</v>
      </c>
      <c r="L139" s="133"/>
      <c r="AQ139" s="1"/>
      <c r="AR139" s="312"/>
      <c r="AS139" s="310" t="str">
        <f>IF(AND(AS138="X",E139&gt;0),MAX(E139,$D$140)," ")</f>
        <v xml:space="preserve"> </v>
      </c>
      <c r="AT139" s="310" t="str">
        <f>IF(AND(AT138="X",F139&gt;0),MAX(F139,$D$140)," ")</f>
        <v xml:space="preserve"> </v>
      </c>
      <c r="AU139" s="310" t="str">
        <f>IF(AND(AU138="X",G139&gt;0),MAX(G139,$D$140)," ")</f>
        <v xml:space="preserve"> </v>
      </c>
      <c r="AV139" s="310" t="str">
        <f>IF(AND(AV138="X",H139&gt;0),MAX(H139,$D$140)," ")</f>
        <v xml:space="preserve"> </v>
      </c>
      <c r="AW139" s="310" t="str">
        <f>IF(AND(AW138="X",I139&gt;0),MAX(I139,$D$140)," ")</f>
        <v xml:space="preserve"> </v>
      </c>
      <c r="AX139" s="311"/>
      <c r="AY139" s="1"/>
      <c r="AZ139" s="1"/>
      <c r="BA139" s="1"/>
      <c r="BB139" s="1"/>
      <c r="BC139" s="1"/>
      <c r="BD139" s="1"/>
      <c r="BE139" s="1"/>
      <c r="BF139" s="1"/>
    </row>
    <row r="140" spans="1:58" x14ac:dyDescent="0.25">
      <c r="A140" s="133"/>
      <c r="B140" s="72" t="s">
        <v>24</v>
      </c>
      <c r="C140" s="73"/>
      <c r="D140" s="303"/>
      <c r="E140" s="104" t="str">
        <f>+AS138</f>
        <v xml:space="preserve"> </v>
      </c>
      <c r="F140" s="104" t="str">
        <f t="shared" ref="F140" si="39">+AT138</f>
        <v xml:space="preserve"> </v>
      </c>
      <c r="G140" s="104" t="str">
        <f t="shared" ref="G140" si="40">+AU138</f>
        <v xml:space="preserve"> </v>
      </c>
      <c r="H140" s="104" t="str">
        <f t="shared" ref="H140" si="41">+AV138</f>
        <v xml:space="preserve"> </v>
      </c>
      <c r="I140" s="104" t="str">
        <f t="shared" ref="I140" si="42">+AW138</f>
        <v xml:space="preserve"> </v>
      </c>
      <c r="J140" s="16"/>
      <c r="K140" s="18"/>
      <c r="L140" s="133"/>
      <c r="AQ140" s="1"/>
      <c r="AR140" s="314"/>
      <c r="AS140" s="315" t="str">
        <f>IF(E139=0," ",MAX(E139,AS139))</f>
        <v xml:space="preserve"> </v>
      </c>
      <c r="AT140" s="315" t="str">
        <f>IF(F139=0," ",MAX(F139,AT139))</f>
        <v xml:space="preserve"> </v>
      </c>
      <c r="AU140" s="315" t="str">
        <f>IF(G139=0," ",MAX(G139,AU139))</f>
        <v xml:space="preserve"> </v>
      </c>
      <c r="AV140" s="315" t="str">
        <f>IF(H139=0," ",MAX(H139,AV139))</f>
        <v xml:space="preserve"> </v>
      </c>
      <c r="AW140" s="315" t="str">
        <f>IF(I139=0," ",MAX(I139,AW139))</f>
        <v xml:space="preserve"> </v>
      </c>
      <c r="AX140" s="316">
        <f>IF(SUM(AS140:AW140)=0,0.0000000000000001,AVERAGE(AS140:AW140))</f>
        <v>9.9999999999999998E-17</v>
      </c>
      <c r="AY140" s="1"/>
      <c r="AZ140" s="1"/>
      <c r="BA140" s="1"/>
      <c r="BB140" s="1"/>
      <c r="BC140" s="1"/>
      <c r="BD140" s="1"/>
      <c r="BE140" s="1"/>
      <c r="BF140" s="1"/>
    </row>
    <row r="141" spans="1:58" x14ac:dyDescent="0.25">
      <c r="A141" s="133"/>
      <c r="B141" s="52" t="s">
        <v>50</v>
      </c>
      <c r="C141" s="53"/>
      <c r="D141" s="54"/>
      <c r="E141" s="55">
        <f>MAX(H136,J139*0.9)</f>
        <v>8.9999999999999996E-17</v>
      </c>
      <c r="F141" s="382" t="s">
        <v>64</v>
      </c>
      <c r="G141" s="383"/>
      <c r="H141" s="384"/>
      <c r="I141" s="55">
        <f>+E141*2.4</f>
        <v>2.1599999999999998E-16</v>
      </c>
      <c r="J141" s="77"/>
      <c r="K141" s="78"/>
      <c r="L141" s="133"/>
      <c r="AQ141" s="1"/>
      <c r="AR141" s="305"/>
      <c r="AS141" s="305"/>
      <c r="AT141" s="305"/>
      <c r="AU141" s="305"/>
      <c r="AV141" s="305"/>
      <c r="AW141" s="305"/>
      <c r="AX141" s="305"/>
      <c r="AY141" s="1"/>
      <c r="AZ141" s="1"/>
      <c r="BA141" s="1"/>
      <c r="BB141" s="1"/>
      <c r="BC141" s="1"/>
      <c r="BD141" s="1"/>
      <c r="BE141" s="1"/>
      <c r="BF141" s="1"/>
    </row>
    <row r="142" spans="1:58" x14ac:dyDescent="0.25">
      <c r="A142" s="133"/>
      <c r="B142" s="375" t="str">
        <f>IF('2-FSN Entry and Summary'!B30&gt;0,"*Continue to the next FSN*","*No further FSN found*")</f>
        <v>*No further FSN found*</v>
      </c>
      <c r="C142" s="375"/>
      <c r="D142" s="375"/>
      <c r="E142" s="375"/>
      <c r="F142" s="375"/>
      <c r="G142" s="375"/>
      <c r="H142" s="375"/>
      <c r="I142" s="375"/>
      <c r="J142" s="375"/>
      <c r="K142" s="375"/>
      <c r="L142" s="133"/>
      <c r="AQ142" s="1"/>
      <c r="AR142" s="305"/>
      <c r="AS142" s="305"/>
      <c r="AT142" s="305"/>
      <c r="AU142" s="305"/>
      <c r="AV142" s="305"/>
      <c r="AW142" s="305"/>
      <c r="AX142" s="305"/>
      <c r="AY142" s="1"/>
      <c r="AZ142" s="1"/>
      <c r="BA142" s="1"/>
      <c r="BB142" s="1"/>
      <c r="BC142" s="1"/>
      <c r="BD142" s="1"/>
      <c r="BE142" s="1"/>
      <c r="BF142" s="1"/>
    </row>
    <row r="143" spans="1:58" x14ac:dyDescent="0.25">
      <c r="A143" s="133"/>
      <c r="B143" s="385"/>
      <c r="C143" s="385"/>
      <c r="D143" s="385"/>
      <c r="E143" s="385"/>
      <c r="F143" s="385"/>
      <c r="G143" s="385"/>
      <c r="H143" s="385"/>
      <c r="I143" s="385"/>
      <c r="J143" s="385"/>
      <c r="K143" s="385"/>
      <c r="L143" s="133"/>
      <c r="AQ143" s="1"/>
      <c r="AR143" s="305"/>
      <c r="AS143" s="305"/>
      <c r="AT143" s="305"/>
      <c r="AU143" s="305"/>
      <c r="AV143" s="305"/>
      <c r="AW143" s="305"/>
      <c r="AX143" s="305"/>
      <c r="AY143" s="1"/>
      <c r="AZ143" s="1"/>
      <c r="BA143" s="1"/>
      <c r="BB143" s="1"/>
      <c r="BC143" s="1"/>
      <c r="BD143" s="1"/>
      <c r="BE143" s="1"/>
      <c r="BF143" s="1"/>
    </row>
    <row r="144" spans="1:58" x14ac:dyDescent="0.25">
      <c r="A144" s="133"/>
      <c r="B144" s="13"/>
      <c r="C144" s="14"/>
      <c r="D144" s="14"/>
      <c r="E144" s="14"/>
      <c r="F144" s="14"/>
      <c r="G144" s="14"/>
      <c r="H144" s="14"/>
      <c r="I144" s="14"/>
      <c r="J144" s="14"/>
      <c r="K144" s="17"/>
      <c r="L144" s="133"/>
      <c r="AQ144" s="1"/>
      <c r="AR144" s="306"/>
      <c r="AS144" s="307" t="s">
        <v>53</v>
      </c>
      <c r="AT144" s="307"/>
      <c r="AU144" s="307"/>
      <c r="AV144" s="307"/>
      <c r="AW144" s="307"/>
      <c r="AX144" s="308"/>
      <c r="AY144" s="1"/>
      <c r="AZ144" s="1"/>
      <c r="BA144" s="1"/>
      <c r="BB144" s="1"/>
      <c r="BC144" s="1"/>
      <c r="BD144" s="1"/>
      <c r="BE144" s="1"/>
      <c r="BF144" s="1"/>
    </row>
    <row r="145" spans="1:58" x14ac:dyDescent="0.25">
      <c r="A145" s="133"/>
      <c r="B145" s="80" t="s">
        <v>22</v>
      </c>
      <c r="C145" s="81">
        <f>+'2-FSN Entry and Summary'!B30</f>
        <v>0</v>
      </c>
      <c r="D145" s="221" t="s">
        <v>61</v>
      </c>
      <c r="E145" s="222"/>
      <c r="F145" s="222"/>
      <c r="G145" s="121"/>
      <c r="H145" s="300"/>
      <c r="I145" s="77"/>
      <c r="J145" s="77"/>
      <c r="K145" s="18"/>
      <c r="L145" s="133"/>
      <c r="AQ145" s="1"/>
      <c r="AR145" s="309" t="s">
        <v>51</v>
      </c>
      <c r="AS145" s="310">
        <f>IF(E148="NR",1,0)</f>
        <v>0</v>
      </c>
      <c r="AT145" s="310">
        <f>IF(F148="NR",1,0)</f>
        <v>0</v>
      </c>
      <c r="AU145" s="310">
        <f>IF(G148="NR",1,0)</f>
        <v>0</v>
      </c>
      <c r="AV145" s="310">
        <f>IF(H148="NR",1,0)</f>
        <v>0</v>
      </c>
      <c r="AW145" s="310">
        <f>IF(I148="NR",1,0)</f>
        <v>0</v>
      </c>
      <c r="AX145" s="311"/>
      <c r="AY145" s="1"/>
      <c r="AZ145" s="1"/>
      <c r="BA145" s="1"/>
      <c r="BB145" s="1"/>
      <c r="BC145" s="1"/>
      <c r="BD145" s="1"/>
      <c r="BE145" s="1"/>
      <c r="BF145" s="1"/>
    </row>
    <row r="146" spans="1:58" x14ac:dyDescent="0.25">
      <c r="A146" s="133"/>
      <c r="B146" s="69"/>
      <c r="C146" s="109"/>
      <c r="D146" s="70"/>
      <c r="E146" s="58">
        <v>2008</v>
      </c>
      <c r="F146" s="59">
        <v>2009</v>
      </c>
      <c r="G146" s="60">
        <v>2010</v>
      </c>
      <c r="H146" s="60">
        <v>2011</v>
      </c>
      <c r="I146" s="60">
        <v>2012</v>
      </c>
      <c r="J146" s="61" t="s">
        <v>5</v>
      </c>
      <c r="K146" s="18"/>
      <c r="L146" s="133"/>
      <c r="AQ146" s="1"/>
      <c r="AR146" s="309" t="s">
        <v>52</v>
      </c>
      <c r="AS146" s="310">
        <f>IF(AND(E148&gt;0,E148&lt;$D$149),1,0)</f>
        <v>0</v>
      </c>
      <c r="AT146" s="310">
        <f>IF(AND(F148&gt;0,F148&lt;$D$149),1,0)</f>
        <v>0</v>
      </c>
      <c r="AU146" s="310">
        <f>IF(AND(G148&gt;0,G148&lt;$D$149),1,0)</f>
        <v>0</v>
      </c>
      <c r="AV146" s="310">
        <f>IF(AND(H148&gt;0,H148&lt;$D$149),1,0)</f>
        <v>0</v>
      </c>
      <c r="AW146" s="310">
        <f>IF(AND(I148&gt;0,I148&lt;$D$149),1,0)</f>
        <v>0</v>
      </c>
      <c r="AX146" s="311"/>
      <c r="AY146" s="1"/>
      <c r="AZ146" s="1"/>
      <c r="BA146" s="1"/>
      <c r="BB146" s="1"/>
      <c r="BC146" s="1"/>
      <c r="BD146" s="1"/>
      <c r="BE146" s="1"/>
      <c r="BF146" s="1"/>
    </row>
    <row r="147" spans="1:58" x14ac:dyDescent="0.25">
      <c r="A147" s="133"/>
      <c r="B147" s="57" t="s">
        <v>59</v>
      </c>
      <c r="C147" s="71"/>
      <c r="D147" s="79"/>
      <c r="E147" s="58"/>
      <c r="F147" s="102">
        <f>+'3-Acres History and SC Options'!E279</f>
        <v>0</v>
      </c>
      <c r="G147" s="102">
        <f>+'3-Acres History and SC Options'!F279</f>
        <v>0</v>
      </c>
      <c r="H147" s="102">
        <f>+'3-Acres History and SC Options'!G279</f>
        <v>0</v>
      </c>
      <c r="I147" s="102">
        <f>+'3-Acres History and SC Options'!H279</f>
        <v>0</v>
      </c>
      <c r="J147" s="75">
        <f>AVERAGE(F147:I147)</f>
        <v>0</v>
      </c>
      <c r="K147" s="93" t="s">
        <v>54</v>
      </c>
      <c r="L147" s="133"/>
      <c r="AQ147" s="1"/>
      <c r="AR147" s="312"/>
      <c r="AS147" s="313" t="str">
        <f>IF(AS145+AS146&gt;0,"X"," ")</f>
        <v xml:space="preserve"> </v>
      </c>
      <c r="AT147" s="313" t="str">
        <f t="shared" ref="AT147:AW147" si="43">IF(AT145+AT146&gt;0,"X"," ")</f>
        <v xml:space="preserve"> </v>
      </c>
      <c r="AU147" s="313" t="str">
        <f t="shared" si="43"/>
        <v xml:space="preserve"> </v>
      </c>
      <c r="AV147" s="313" t="str">
        <f t="shared" si="43"/>
        <v xml:space="preserve"> </v>
      </c>
      <c r="AW147" s="313" t="str">
        <f t="shared" si="43"/>
        <v xml:space="preserve"> </v>
      </c>
      <c r="AX147" s="311"/>
      <c r="AY147" s="1"/>
      <c r="AZ147" s="1"/>
      <c r="BA147" s="1"/>
      <c r="BB147" s="1"/>
      <c r="BC147" s="1"/>
      <c r="BD147" s="1"/>
      <c r="BE147" s="1"/>
      <c r="BF147" s="1"/>
    </row>
    <row r="148" spans="1:58" x14ac:dyDescent="0.25">
      <c r="A148" s="133"/>
      <c r="B148" s="57" t="s">
        <v>57</v>
      </c>
      <c r="C148" s="71"/>
      <c r="D148" s="79"/>
      <c r="E148" s="302"/>
      <c r="F148" s="302"/>
      <c r="G148" s="302"/>
      <c r="H148" s="302"/>
      <c r="I148" s="302"/>
      <c r="J148" s="76">
        <f>+AX149</f>
        <v>9.9999999999999998E-17</v>
      </c>
      <c r="K148" s="76">
        <f>+J148*0.9</f>
        <v>8.9999999999999996E-17</v>
      </c>
      <c r="L148" s="133"/>
      <c r="AQ148" s="1"/>
      <c r="AR148" s="312"/>
      <c r="AS148" s="310" t="str">
        <f>IF(AND(AS147="X",E148&gt;0),MAX(E148,$D$149)," ")</f>
        <v xml:space="preserve"> </v>
      </c>
      <c r="AT148" s="310" t="str">
        <f>IF(AND(AT147="X",F148&gt;0),MAX(F148,$D$149)," ")</f>
        <v xml:space="preserve"> </v>
      </c>
      <c r="AU148" s="310" t="str">
        <f>IF(AND(AU147="X",G148&gt;0),MAX(G148,$D$149)," ")</f>
        <v xml:space="preserve"> </v>
      </c>
      <c r="AV148" s="310" t="str">
        <f>IF(AND(AV147="X",H148&gt;0),MAX(H148,$D$149)," ")</f>
        <v xml:space="preserve"> </v>
      </c>
      <c r="AW148" s="310" t="str">
        <f>IF(AND(AW147="X",I148&gt;0),MAX(I148,$D$149)," ")</f>
        <v xml:space="preserve"> </v>
      </c>
      <c r="AX148" s="311"/>
      <c r="AY148" s="1"/>
      <c r="AZ148" s="1"/>
      <c r="BA148" s="1"/>
      <c r="BB148" s="1"/>
      <c r="BC148" s="1"/>
      <c r="BD148" s="1"/>
      <c r="BE148" s="1"/>
      <c r="BF148" s="1"/>
    </row>
    <row r="149" spans="1:58" x14ac:dyDescent="0.25">
      <c r="A149" s="133"/>
      <c r="B149" s="72" t="s">
        <v>24</v>
      </c>
      <c r="C149" s="73"/>
      <c r="D149" s="303"/>
      <c r="E149" s="104" t="str">
        <f>+AS147</f>
        <v xml:space="preserve"> </v>
      </c>
      <c r="F149" s="104" t="str">
        <f t="shared" ref="F149" si="44">+AT147</f>
        <v xml:space="preserve"> </v>
      </c>
      <c r="G149" s="104" t="str">
        <f t="shared" ref="G149" si="45">+AU147</f>
        <v xml:space="preserve"> </v>
      </c>
      <c r="H149" s="104" t="str">
        <f t="shared" ref="H149" si="46">+AV147</f>
        <v xml:space="preserve"> </v>
      </c>
      <c r="I149" s="104" t="str">
        <f t="shared" ref="I149" si="47">+AW147</f>
        <v xml:space="preserve"> </v>
      </c>
      <c r="J149" s="16"/>
      <c r="K149" s="18"/>
      <c r="L149" s="133"/>
      <c r="AQ149" s="1"/>
      <c r="AR149" s="314"/>
      <c r="AS149" s="315" t="str">
        <f>IF(E148=0," ",MAX(E148,AS148))</f>
        <v xml:space="preserve"> </v>
      </c>
      <c r="AT149" s="315" t="str">
        <f>IF(F148=0," ",MAX(F148,AT148))</f>
        <v xml:space="preserve"> </v>
      </c>
      <c r="AU149" s="315" t="str">
        <f>IF(G148=0," ",MAX(G148,AU148))</f>
        <v xml:space="preserve"> </v>
      </c>
      <c r="AV149" s="315" t="str">
        <f>IF(H148=0," ",MAX(H148,AV148))</f>
        <v xml:space="preserve"> </v>
      </c>
      <c r="AW149" s="315" t="str">
        <f>IF(I148=0," ",MAX(I148,AW148))</f>
        <v xml:space="preserve"> </v>
      </c>
      <c r="AX149" s="316">
        <f>IF(SUM(AS149:AW149)=0,0.0000000000000001,AVERAGE(AS149:AW149))</f>
        <v>9.9999999999999998E-17</v>
      </c>
      <c r="AY149" s="1"/>
      <c r="AZ149" s="1"/>
      <c r="BA149" s="1"/>
      <c r="BB149" s="1"/>
      <c r="BC149" s="1"/>
      <c r="BD149" s="1"/>
      <c r="BE149" s="1"/>
      <c r="BF149" s="1"/>
    </row>
    <row r="150" spans="1:58" x14ac:dyDescent="0.25">
      <c r="A150" s="133"/>
      <c r="B150" s="52" t="s">
        <v>50</v>
      </c>
      <c r="C150" s="53"/>
      <c r="D150" s="54"/>
      <c r="E150" s="55">
        <f>MAX(H145,J148*0.9)</f>
        <v>8.9999999999999996E-17</v>
      </c>
      <c r="F150" s="382" t="s">
        <v>64</v>
      </c>
      <c r="G150" s="383"/>
      <c r="H150" s="384"/>
      <c r="I150" s="55">
        <f>+E150*2.4</f>
        <v>2.1599999999999998E-16</v>
      </c>
      <c r="J150" s="77"/>
      <c r="K150" s="78"/>
      <c r="L150" s="133"/>
      <c r="AQ150" s="1"/>
      <c r="AR150" s="305"/>
      <c r="AS150" s="305"/>
      <c r="AT150" s="305"/>
      <c r="AU150" s="305"/>
      <c r="AV150" s="305"/>
      <c r="AW150" s="305"/>
      <c r="AX150" s="305"/>
      <c r="AY150" s="1"/>
      <c r="AZ150" s="1"/>
      <c r="BA150" s="1"/>
      <c r="BB150" s="1"/>
      <c r="BC150" s="1"/>
      <c r="BD150" s="1"/>
      <c r="BE150" s="1"/>
      <c r="BF150" s="1"/>
    </row>
    <row r="151" spans="1:58" x14ac:dyDescent="0.25">
      <c r="A151" s="133"/>
      <c r="B151" s="375" t="str">
        <f>IF('2-FSN Entry and Summary'!B31&gt;0,"*Continue to the next FSN*","*No further FSN found*")</f>
        <v>*No further FSN found*</v>
      </c>
      <c r="C151" s="375"/>
      <c r="D151" s="375"/>
      <c r="E151" s="375"/>
      <c r="F151" s="375"/>
      <c r="G151" s="375"/>
      <c r="H151" s="375"/>
      <c r="I151" s="375"/>
      <c r="J151" s="375"/>
      <c r="K151" s="375"/>
      <c r="L151" s="133"/>
      <c r="AQ151" s="1"/>
      <c r="AR151" s="305"/>
      <c r="AS151" s="305"/>
      <c r="AT151" s="305"/>
      <c r="AU151" s="305"/>
      <c r="AV151" s="305"/>
      <c r="AW151" s="305"/>
      <c r="AX151" s="305"/>
      <c r="AY151" s="1"/>
      <c r="AZ151" s="1"/>
      <c r="BA151" s="1"/>
      <c r="BB151" s="1"/>
      <c r="BC151" s="1"/>
      <c r="BD151" s="1"/>
      <c r="BE151" s="1"/>
      <c r="BF151" s="1"/>
    </row>
    <row r="152" spans="1:58" x14ac:dyDescent="0.25">
      <c r="A152" s="133"/>
      <c r="B152" s="385"/>
      <c r="C152" s="385"/>
      <c r="D152" s="385"/>
      <c r="E152" s="385"/>
      <c r="F152" s="385"/>
      <c r="G152" s="385"/>
      <c r="H152" s="385"/>
      <c r="I152" s="385"/>
      <c r="J152" s="385"/>
      <c r="K152" s="385"/>
      <c r="L152" s="133"/>
      <c r="AQ152" s="1"/>
      <c r="AR152" s="305"/>
      <c r="AS152" s="305"/>
      <c r="AT152" s="305"/>
      <c r="AU152" s="305"/>
      <c r="AV152" s="305"/>
      <c r="AW152" s="305"/>
      <c r="AX152" s="305"/>
      <c r="AY152" s="1"/>
      <c r="AZ152" s="1"/>
      <c r="BA152" s="1"/>
      <c r="BB152" s="1"/>
      <c r="BC152" s="1"/>
      <c r="BD152" s="1"/>
      <c r="BE152" s="1"/>
      <c r="BF152" s="1"/>
    </row>
    <row r="153" spans="1:58" x14ac:dyDescent="0.25">
      <c r="A153" s="133"/>
      <c r="B153" s="13"/>
      <c r="C153" s="14"/>
      <c r="D153" s="14"/>
      <c r="E153" s="14"/>
      <c r="F153" s="14"/>
      <c r="G153" s="14"/>
      <c r="H153" s="14"/>
      <c r="I153" s="14"/>
      <c r="J153" s="14"/>
      <c r="K153" s="17"/>
      <c r="L153" s="133"/>
      <c r="AQ153" s="1"/>
      <c r="AR153" s="306"/>
      <c r="AS153" s="307" t="s">
        <v>53</v>
      </c>
      <c r="AT153" s="307"/>
      <c r="AU153" s="307"/>
      <c r="AV153" s="307"/>
      <c r="AW153" s="307"/>
      <c r="AX153" s="308"/>
      <c r="AY153" s="1"/>
      <c r="AZ153" s="1"/>
      <c r="BA153" s="1"/>
      <c r="BB153" s="1"/>
      <c r="BC153" s="1"/>
      <c r="BD153" s="1"/>
      <c r="BE153" s="1"/>
      <c r="BF153" s="1"/>
    </row>
    <row r="154" spans="1:58" x14ac:dyDescent="0.25">
      <c r="A154" s="133"/>
      <c r="B154" s="80" t="s">
        <v>22</v>
      </c>
      <c r="C154" s="81">
        <f>+'2-FSN Entry and Summary'!B31</f>
        <v>0</v>
      </c>
      <c r="D154" s="221" t="s">
        <v>61</v>
      </c>
      <c r="E154" s="222"/>
      <c r="F154" s="222"/>
      <c r="G154" s="121"/>
      <c r="H154" s="300"/>
      <c r="I154" s="77"/>
      <c r="J154" s="77"/>
      <c r="K154" s="18"/>
      <c r="L154" s="133"/>
      <c r="AQ154" s="1"/>
      <c r="AR154" s="309" t="s">
        <v>51</v>
      </c>
      <c r="AS154" s="310">
        <f>IF(E157="NR",1,0)</f>
        <v>0</v>
      </c>
      <c r="AT154" s="310">
        <f>IF(F157="NR",1,0)</f>
        <v>0</v>
      </c>
      <c r="AU154" s="310">
        <f>IF(G157="NR",1,0)</f>
        <v>0</v>
      </c>
      <c r="AV154" s="310">
        <f>IF(H157="NR",1,0)</f>
        <v>0</v>
      </c>
      <c r="AW154" s="310">
        <f>IF(I157="NR",1,0)</f>
        <v>0</v>
      </c>
      <c r="AX154" s="311"/>
      <c r="AY154" s="1"/>
      <c r="AZ154" s="1"/>
      <c r="BA154" s="1"/>
      <c r="BB154" s="1"/>
      <c r="BC154" s="1"/>
      <c r="BD154" s="1"/>
      <c r="BE154" s="1"/>
      <c r="BF154" s="1"/>
    </row>
    <row r="155" spans="1:58" x14ac:dyDescent="0.25">
      <c r="A155" s="133"/>
      <c r="B155" s="69"/>
      <c r="C155" s="109"/>
      <c r="D155" s="70"/>
      <c r="E155" s="58">
        <v>2008</v>
      </c>
      <c r="F155" s="59">
        <v>2009</v>
      </c>
      <c r="G155" s="60">
        <v>2010</v>
      </c>
      <c r="H155" s="60">
        <v>2011</v>
      </c>
      <c r="I155" s="60">
        <v>2012</v>
      </c>
      <c r="J155" s="61" t="s">
        <v>5</v>
      </c>
      <c r="K155" s="18"/>
      <c r="L155" s="133"/>
      <c r="AQ155" s="1"/>
      <c r="AR155" s="309" t="s">
        <v>52</v>
      </c>
      <c r="AS155" s="310">
        <f>IF(AND(E157&gt;0,E157&lt;$D$158),1,0)</f>
        <v>0</v>
      </c>
      <c r="AT155" s="310">
        <f>IF(AND(F157&gt;0,F157&lt;$D$158),1,0)</f>
        <v>0</v>
      </c>
      <c r="AU155" s="310">
        <f>IF(AND(G157&gt;0,G157&lt;$D$158),1,0)</f>
        <v>0</v>
      </c>
      <c r="AV155" s="310">
        <f>IF(AND(H157&gt;0,H157&lt;$D$158),1,0)</f>
        <v>0</v>
      </c>
      <c r="AW155" s="310">
        <f>IF(AND(I157&gt;0,I157&lt;$D$158),1,0)</f>
        <v>0</v>
      </c>
      <c r="AX155" s="311"/>
      <c r="AY155" s="1"/>
      <c r="AZ155" s="1"/>
      <c r="BA155" s="1"/>
      <c r="BB155" s="1"/>
      <c r="BC155" s="1"/>
      <c r="BD155" s="1"/>
      <c r="BE155" s="1"/>
      <c r="BF155" s="1"/>
    </row>
    <row r="156" spans="1:58" x14ac:dyDescent="0.25">
      <c r="A156" s="133"/>
      <c r="B156" s="57" t="s">
        <v>59</v>
      </c>
      <c r="C156" s="71"/>
      <c r="D156" s="79"/>
      <c r="E156" s="58"/>
      <c r="F156" s="102">
        <f>+'3-Acres History and SC Options'!E297</f>
        <v>0</v>
      </c>
      <c r="G156" s="102">
        <f>+'3-Acres History and SC Options'!F297</f>
        <v>0</v>
      </c>
      <c r="H156" s="102">
        <f>+'3-Acres History and SC Options'!G297</f>
        <v>0</v>
      </c>
      <c r="I156" s="102">
        <f>+'3-Acres History and SC Options'!H297</f>
        <v>0</v>
      </c>
      <c r="J156" s="75">
        <f>AVERAGE(F156:I156)</f>
        <v>0</v>
      </c>
      <c r="K156" s="93" t="s">
        <v>54</v>
      </c>
      <c r="L156" s="133"/>
      <c r="AQ156" s="1"/>
      <c r="AR156" s="312"/>
      <c r="AS156" s="313" t="str">
        <f>IF(AS154+AS155&gt;0,"X"," ")</f>
        <v xml:space="preserve"> </v>
      </c>
      <c r="AT156" s="313" t="str">
        <f t="shared" ref="AT156:AW156" si="48">IF(AT154+AT155&gt;0,"X"," ")</f>
        <v xml:space="preserve"> </v>
      </c>
      <c r="AU156" s="313" t="str">
        <f t="shared" si="48"/>
        <v xml:space="preserve"> </v>
      </c>
      <c r="AV156" s="313" t="str">
        <f t="shared" si="48"/>
        <v xml:space="preserve"> </v>
      </c>
      <c r="AW156" s="313" t="str">
        <f t="shared" si="48"/>
        <v xml:space="preserve"> </v>
      </c>
      <c r="AX156" s="311"/>
      <c r="AY156" s="1"/>
      <c r="AZ156" s="1"/>
      <c r="BA156" s="1"/>
      <c r="BB156" s="1"/>
      <c r="BC156" s="1"/>
      <c r="BD156" s="1"/>
      <c r="BE156" s="1"/>
      <c r="BF156" s="1"/>
    </row>
    <row r="157" spans="1:58" x14ac:dyDescent="0.25">
      <c r="A157" s="133"/>
      <c r="B157" s="57" t="s">
        <v>57</v>
      </c>
      <c r="C157" s="71"/>
      <c r="D157" s="79"/>
      <c r="E157" s="302"/>
      <c r="F157" s="302"/>
      <c r="G157" s="302"/>
      <c r="H157" s="302"/>
      <c r="I157" s="302"/>
      <c r="J157" s="76">
        <f>+AX158</f>
        <v>9.9999999999999998E-17</v>
      </c>
      <c r="K157" s="76">
        <f>+J157*0.9</f>
        <v>8.9999999999999996E-17</v>
      </c>
      <c r="L157" s="133"/>
      <c r="AQ157" s="1"/>
      <c r="AR157" s="312"/>
      <c r="AS157" s="310" t="str">
        <f>IF(AND(AS156="X",E157&gt;0),MAX(E157,$D$158)," ")</f>
        <v xml:space="preserve"> </v>
      </c>
      <c r="AT157" s="310" t="str">
        <f>IF(AND(AT156="X",F157&gt;0),MAX(F157,$D$158)," ")</f>
        <v xml:space="preserve"> </v>
      </c>
      <c r="AU157" s="310" t="str">
        <f>IF(AND(AU156="X",G157&gt;0),MAX(G157,$D$158)," ")</f>
        <v xml:space="preserve"> </v>
      </c>
      <c r="AV157" s="310" t="str">
        <f>IF(AND(AV156="X",H157&gt;0),MAX(H157,$D$158)," ")</f>
        <v xml:space="preserve"> </v>
      </c>
      <c r="AW157" s="310" t="str">
        <f>IF(AND(AW156="X",I157&gt;0),MAX(I157,$D$158)," ")</f>
        <v xml:space="preserve"> </v>
      </c>
      <c r="AX157" s="311"/>
      <c r="AY157" s="1"/>
      <c r="AZ157" s="1"/>
      <c r="BA157" s="1"/>
      <c r="BB157" s="1"/>
      <c r="BC157" s="1"/>
      <c r="BD157" s="1"/>
      <c r="BE157" s="1"/>
      <c r="BF157" s="1"/>
    </row>
    <row r="158" spans="1:58" x14ac:dyDescent="0.25">
      <c r="A158" s="133"/>
      <c r="B158" s="72" t="s">
        <v>24</v>
      </c>
      <c r="C158" s="73"/>
      <c r="D158" s="303"/>
      <c r="E158" s="104" t="str">
        <f>+AS156</f>
        <v xml:space="preserve"> </v>
      </c>
      <c r="F158" s="104" t="str">
        <f t="shared" ref="F158" si="49">+AT156</f>
        <v xml:space="preserve"> </v>
      </c>
      <c r="G158" s="104" t="str">
        <f t="shared" ref="G158" si="50">+AU156</f>
        <v xml:space="preserve"> </v>
      </c>
      <c r="H158" s="104" t="str">
        <f t="shared" ref="H158" si="51">+AV156</f>
        <v xml:space="preserve"> </v>
      </c>
      <c r="I158" s="104" t="str">
        <f t="shared" ref="I158" si="52">+AW156</f>
        <v xml:space="preserve"> </v>
      </c>
      <c r="J158" s="16"/>
      <c r="K158" s="18"/>
      <c r="L158" s="133"/>
      <c r="AQ158" s="1"/>
      <c r="AR158" s="314"/>
      <c r="AS158" s="315" t="str">
        <f>IF(E157=0," ",MAX(E157,AS157))</f>
        <v xml:space="preserve"> </v>
      </c>
      <c r="AT158" s="315" t="str">
        <f>IF(F157=0," ",MAX(F157,AT157))</f>
        <v xml:space="preserve"> </v>
      </c>
      <c r="AU158" s="315" t="str">
        <f>IF(G157=0," ",MAX(G157,AU157))</f>
        <v xml:space="preserve"> </v>
      </c>
      <c r="AV158" s="315" t="str">
        <f>IF(H157=0," ",MAX(H157,AV157))</f>
        <v xml:space="preserve"> </v>
      </c>
      <c r="AW158" s="315" t="str">
        <f>IF(I157=0," ",MAX(I157,AW157))</f>
        <v xml:space="preserve"> </v>
      </c>
      <c r="AX158" s="316">
        <f>IF(SUM(AS158:AW158)=0,0.0000000000000001,AVERAGE(AS158:AW158))</f>
        <v>9.9999999999999998E-17</v>
      </c>
      <c r="AY158" s="1"/>
      <c r="AZ158" s="1"/>
      <c r="BA158" s="1"/>
      <c r="BB158" s="1"/>
      <c r="BC158" s="1"/>
      <c r="BD158" s="1"/>
      <c r="BE158" s="1"/>
      <c r="BF158" s="1"/>
    </row>
    <row r="159" spans="1:58" x14ac:dyDescent="0.25">
      <c r="A159" s="133"/>
      <c r="B159" s="52" t="s">
        <v>50</v>
      </c>
      <c r="C159" s="53"/>
      <c r="D159" s="54"/>
      <c r="E159" s="55">
        <f>MAX(H154,J157*0.9)</f>
        <v>8.9999999999999996E-17</v>
      </c>
      <c r="F159" s="382" t="s">
        <v>64</v>
      </c>
      <c r="G159" s="383"/>
      <c r="H159" s="384"/>
      <c r="I159" s="55">
        <f>+E159*2.4</f>
        <v>2.1599999999999998E-16</v>
      </c>
      <c r="J159" s="77"/>
      <c r="K159" s="78"/>
      <c r="L159" s="133"/>
      <c r="AQ159" s="1"/>
      <c r="AR159" s="305"/>
      <c r="AS159" s="305"/>
      <c r="AT159" s="305"/>
      <c r="AU159" s="305"/>
      <c r="AV159" s="305"/>
      <c r="AW159" s="305"/>
      <c r="AX159" s="305"/>
      <c r="AY159" s="1"/>
      <c r="AZ159" s="1"/>
      <c r="BA159" s="1"/>
      <c r="BB159" s="1"/>
      <c r="BC159" s="1"/>
      <c r="BD159" s="1"/>
      <c r="BE159" s="1"/>
      <c r="BF159" s="1"/>
    </row>
    <row r="160" spans="1:58" x14ac:dyDescent="0.25">
      <c r="A160" s="133"/>
      <c r="B160" s="375" t="str">
        <f>IF('2-FSN Entry and Summary'!B32&gt;0,"*Continue to the next FSN*","*No further FSN found*")</f>
        <v>*No further FSN found*</v>
      </c>
      <c r="C160" s="375"/>
      <c r="D160" s="375"/>
      <c r="E160" s="375"/>
      <c r="F160" s="375"/>
      <c r="G160" s="375"/>
      <c r="H160" s="375"/>
      <c r="I160" s="375"/>
      <c r="J160" s="375"/>
      <c r="K160" s="375"/>
      <c r="L160" s="133"/>
      <c r="AQ160" s="1"/>
      <c r="AR160" s="305"/>
      <c r="AS160" s="305"/>
      <c r="AT160" s="305"/>
      <c r="AU160" s="305"/>
      <c r="AV160" s="305"/>
      <c r="AW160" s="305"/>
      <c r="AX160" s="305"/>
      <c r="AY160" s="1"/>
      <c r="AZ160" s="1"/>
      <c r="BA160" s="1"/>
      <c r="BB160" s="1"/>
      <c r="BC160" s="1"/>
      <c r="BD160" s="1"/>
      <c r="BE160" s="1"/>
      <c r="BF160" s="1"/>
    </row>
    <row r="161" spans="1:58" x14ac:dyDescent="0.25">
      <c r="A161" s="133"/>
      <c r="B161" s="385"/>
      <c r="C161" s="385"/>
      <c r="D161" s="385"/>
      <c r="E161" s="385"/>
      <c r="F161" s="385"/>
      <c r="G161" s="385"/>
      <c r="H161" s="385"/>
      <c r="I161" s="385"/>
      <c r="J161" s="385"/>
      <c r="K161" s="385"/>
      <c r="L161" s="133"/>
      <c r="AQ161" s="1"/>
      <c r="AR161" s="305"/>
      <c r="AS161" s="305"/>
      <c r="AT161" s="305"/>
      <c r="AU161" s="305"/>
      <c r="AV161" s="305"/>
      <c r="AW161" s="305"/>
      <c r="AX161" s="305"/>
      <c r="AY161" s="1"/>
      <c r="AZ161" s="1"/>
      <c r="BA161" s="1"/>
      <c r="BB161" s="1"/>
      <c r="BC161" s="1"/>
      <c r="BD161" s="1"/>
      <c r="BE161" s="1"/>
      <c r="BF161" s="1"/>
    </row>
    <row r="162" spans="1:58" x14ac:dyDescent="0.25">
      <c r="A162" s="133"/>
      <c r="B162" s="13"/>
      <c r="C162" s="14"/>
      <c r="D162" s="14"/>
      <c r="E162" s="14"/>
      <c r="F162" s="14"/>
      <c r="G162" s="14"/>
      <c r="H162" s="14"/>
      <c r="I162" s="14"/>
      <c r="J162" s="14"/>
      <c r="K162" s="17"/>
      <c r="L162" s="133"/>
      <c r="AQ162" s="1"/>
      <c r="AR162" s="306"/>
      <c r="AS162" s="307" t="s">
        <v>53</v>
      </c>
      <c r="AT162" s="307"/>
      <c r="AU162" s="307"/>
      <c r="AV162" s="307"/>
      <c r="AW162" s="307"/>
      <c r="AX162" s="308"/>
      <c r="AY162" s="1"/>
      <c r="AZ162" s="1"/>
      <c r="BA162" s="1"/>
      <c r="BB162" s="1"/>
      <c r="BC162" s="1"/>
      <c r="BD162" s="1"/>
      <c r="BE162" s="1"/>
      <c r="BF162" s="1"/>
    </row>
    <row r="163" spans="1:58" x14ac:dyDescent="0.25">
      <c r="A163" s="133"/>
      <c r="B163" s="80" t="s">
        <v>22</v>
      </c>
      <c r="C163" s="81">
        <f>+'2-FSN Entry and Summary'!B32</f>
        <v>0</v>
      </c>
      <c r="D163" s="221" t="s">
        <v>61</v>
      </c>
      <c r="E163" s="222"/>
      <c r="F163" s="222"/>
      <c r="G163" s="121"/>
      <c r="H163" s="300"/>
      <c r="I163" s="77"/>
      <c r="J163" s="77"/>
      <c r="K163" s="18"/>
      <c r="L163" s="133"/>
      <c r="AQ163" s="1"/>
      <c r="AR163" s="309" t="s">
        <v>51</v>
      </c>
      <c r="AS163" s="310">
        <f>IF(E166="NR",1,0)</f>
        <v>0</v>
      </c>
      <c r="AT163" s="310">
        <f>IF(F166="NR",1,0)</f>
        <v>0</v>
      </c>
      <c r="AU163" s="310">
        <f>IF(G166="NR",1,0)</f>
        <v>0</v>
      </c>
      <c r="AV163" s="310">
        <f>IF(H166="NR",1,0)</f>
        <v>0</v>
      </c>
      <c r="AW163" s="310">
        <f>IF(I166="NR",1,0)</f>
        <v>0</v>
      </c>
      <c r="AX163" s="311"/>
      <c r="AY163" s="1"/>
      <c r="AZ163" s="1"/>
      <c r="BA163" s="1"/>
      <c r="BB163" s="1"/>
      <c r="BC163" s="1"/>
      <c r="BD163" s="1"/>
      <c r="BE163" s="1"/>
      <c r="BF163" s="1"/>
    </row>
    <row r="164" spans="1:58" x14ac:dyDescent="0.25">
      <c r="A164" s="133"/>
      <c r="B164" s="69"/>
      <c r="C164" s="109"/>
      <c r="D164" s="70"/>
      <c r="E164" s="58">
        <v>2008</v>
      </c>
      <c r="F164" s="59">
        <v>2009</v>
      </c>
      <c r="G164" s="60">
        <v>2010</v>
      </c>
      <c r="H164" s="60">
        <v>2011</v>
      </c>
      <c r="I164" s="60">
        <v>2012</v>
      </c>
      <c r="J164" s="61" t="s">
        <v>5</v>
      </c>
      <c r="K164" s="18"/>
      <c r="L164" s="133"/>
      <c r="AQ164" s="1"/>
      <c r="AR164" s="309" t="s">
        <v>52</v>
      </c>
      <c r="AS164" s="310">
        <f>IF(AND(E166&gt;0,E166&lt;$D$167),1,0)</f>
        <v>0</v>
      </c>
      <c r="AT164" s="310">
        <f>IF(AND(F166&gt;0,F166&lt;$D$167),1,0)</f>
        <v>0</v>
      </c>
      <c r="AU164" s="310">
        <f>IF(AND(G166&gt;0,G166&lt;$D$167),1,0)</f>
        <v>0</v>
      </c>
      <c r="AV164" s="310">
        <f>IF(AND(H166&gt;0,H166&lt;$D$167),1,0)</f>
        <v>0</v>
      </c>
      <c r="AW164" s="310">
        <f>IF(AND(I166&gt;0,I166&lt;$D$167),1,0)</f>
        <v>0</v>
      </c>
      <c r="AX164" s="311"/>
      <c r="AY164" s="1"/>
      <c r="AZ164" s="1"/>
      <c r="BA164" s="1"/>
      <c r="BB164" s="1"/>
      <c r="BC164" s="1"/>
      <c r="BD164" s="1"/>
      <c r="BE164" s="1"/>
      <c r="BF164" s="1"/>
    </row>
    <row r="165" spans="1:58" x14ac:dyDescent="0.25">
      <c r="A165" s="133"/>
      <c r="B165" s="57" t="s">
        <v>59</v>
      </c>
      <c r="C165" s="71"/>
      <c r="D165" s="79"/>
      <c r="E165" s="58"/>
      <c r="F165" s="102">
        <f>+'3-Acres History and SC Options'!E315</f>
        <v>0</v>
      </c>
      <c r="G165" s="102">
        <f>+'3-Acres History and SC Options'!F315</f>
        <v>0</v>
      </c>
      <c r="H165" s="102">
        <f>+'3-Acres History and SC Options'!G315</f>
        <v>0</v>
      </c>
      <c r="I165" s="102">
        <f>+'3-Acres History and SC Options'!H315</f>
        <v>0</v>
      </c>
      <c r="J165" s="75">
        <f>AVERAGE(F165:I165)</f>
        <v>0</v>
      </c>
      <c r="K165" s="93" t="s">
        <v>54</v>
      </c>
      <c r="L165" s="133"/>
      <c r="AQ165" s="1"/>
      <c r="AR165" s="312"/>
      <c r="AS165" s="313" t="str">
        <f>IF(AS163+AS164&gt;0,"X"," ")</f>
        <v xml:space="preserve"> </v>
      </c>
      <c r="AT165" s="313" t="str">
        <f t="shared" ref="AT165:AW165" si="53">IF(AT163+AT164&gt;0,"X"," ")</f>
        <v xml:space="preserve"> </v>
      </c>
      <c r="AU165" s="313" t="str">
        <f t="shared" si="53"/>
        <v xml:space="preserve"> </v>
      </c>
      <c r="AV165" s="313" t="str">
        <f t="shared" si="53"/>
        <v xml:space="preserve"> </v>
      </c>
      <c r="AW165" s="313" t="str">
        <f t="shared" si="53"/>
        <v xml:space="preserve"> </v>
      </c>
      <c r="AX165" s="311"/>
      <c r="AY165" s="1"/>
      <c r="AZ165" s="1"/>
      <c r="BA165" s="1"/>
      <c r="BB165" s="1"/>
      <c r="BC165" s="1"/>
      <c r="BD165" s="1"/>
      <c r="BE165" s="1"/>
      <c r="BF165" s="1"/>
    </row>
    <row r="166" spans="1:58" x14ac:dyDescent="0.25">
      <c r="A166" s="133"/>
      <c r="B166" s="57" t="s">
        <v>57</v>
      </c>
      <c r="C166" s="71"/>
      <c r="D166" s="79"/>
      <c r="E166" s="302"/>
      <c r="F166" s="302"/>
      <c r="G166" s="302"/>
      <c r="H166" s="302"/>
      <c r="I166" s="302"/>
      <c r="J166" s="76">
        <f>+AX167</f>
        <v>9.9999999999999998E-17</v>
      </c>
      <c r="K166" s="76">
        <f>+J166*0.9</f>
        <v>8.9999999999999996E-17</v>
      </c>
      <c r="L166" s="133"/>
      <c r="AQ166" s="1"/>
      <c r="AR166" s="312"/>
      <c r="AS166" s="310" t="str">
        <f>IF(AND(AS165="X",E166&gt;0),MAX(E166,$D$167)," ")</f>
        <v xml:space="preserve"> </v>
      </c>
      <c r="AT166" s="310" t="str">
        <f>IF(AND(AT165="X",F166&gt;0),MAX(F166,$D$167)," ")</f>
        <v xml:space="preserve"> </v>
      </c>
      <c r="AU166" s="310" t="str">
        <f>IF(AND(AU165="X",G166&gt;0),MAX(G166,$D$167)," ")</f>
        <v xml:space="preserve"> </v>
      </c>
      <c r="AV166" s="310" t="str">
        <f>IF(AND(AV165="X",H166&gt;0),MAX(H166,$D$167)," ")</f>
        <v xml:space="preserve"> </v>
      </c>
      <c r="AW166" s="310" t="str">
        <f>IF(AND(AW165="X",I166&gt;0),MAX(I166,$D$167)," ")</f>
        <v xml:space="preserve"> </v>
      </c>
      <c r="AX166" s="311"/>
      <c r="AY166" s="1"/>
      <c r="AZ166" s="1"/>
      <c r="BA166" s="1"/>
      <c r="BB166" s="1"/>
      <c r="BC166" s="1"/>
      <c r="BD166" s="1"/>
      <c r="BE166" s="1"/>
      <c r="BF166" s="1"/>
    </row>
    <row r="167" spans="1:58" x14ac:dyDescent="0.25">
      <c r="A167" s="133"/>
      <c r="B167" s="72" t="s">
        <v>24</v>
      </c>
      <c r="C167" s="73"/>
      <c r="D167" s="303"/>
      <c r="E167" s="104" t="str">
        <f>+AS165</f>
        <v xml:space="preserve"> </v>
      </c>
      <c r="F167" s="104" t="str">
        <f t="shared" ref="F167" si="54">+AT165</f>
        <v xml:space="preserve"> </v>
      </c>
      <c r="G167" s="104" t="str">
        <f t="shared" ref="G167" si="55">+AU165</f>
        <v xml:space="preserve"> </v>
      </c>
      <c r="H167" s="104" t="str">
        <f t="shared" ref="H167" si="56">+AV165</f>
        <v xml:space="preserve"> </v>
      </c>
      <c r="I167" s="104" t="str">
        <f t="shared" ref="I167" si="57">+AW165</f>
        <v xml:space="preserve"> </v>
      </c>
      <c r="J167" s="16"/>
      <c r="K167" s="18"/>
      <c r="L167" s="133"/>
      <c r="AQ167" s="1"/>
      <c r="AR167" s="314"/>
      <c r="AS167" s="315" t="str">
        <f>IF(E166=0," ",MAX(E166,AS166))</f>
        <v xml:space="preserve"> </v>
      </c>
      <c r="AT167" s="315" t="str">
        <f>IF(F166=0," ",MAX(F166,AT166))</f>
        <v xml:space="preserve"> </v>
      </c>
      <c r="AU167" s="315" t="str">
        <f>IF(G166=0," ",MAX(G166,AU166))</f>
        <v xml:space="preserve"> </v>
      </c>
      <c r="AV167" s="315" t="str">
        <f>IF(H166=0," ",MAX(H166,AV166))</f>
        <v xml:space="preserve"> </v>
      </c>
      <c r="AW167" s="315" t="str">
        <f>IF(I166=0," ",MAX(I166,AW166))</f>
        <v xml:space="preserve"> </v>
      </c>
      <c r="AX167" s="316">
        <f>IF(SUM(AS167:AW167)=0,0.0000000000000001,AVERAGE(AS167:AW167))</f>
        <v>9.9999999999999998E-17</v>
      </c>
      <c r="AY167" s="1"/>
      <c r="AZ167" s="1"/>
      <c r="BA167" s="1"/>
      <c r="BB167" s="1"/>
      <c r="BC167" s="1"/>
      <c r="BD167" s="1"/>
      <c r="BE167" s="1"/>
      <c r="BF167" s="1"/>
    </row>
    <row r="168" spans="1:58" x14ac:dyDescent="0.25">
      <c r="A168" s="133"/>
      <c r="B168" s="52" t="s">
        <v>50</v>
      </c>
      <c r="C168" s="53"/>
      <c r="D168" s="54"/>
      <c r="E168" s="55">
        <f>MAX(H163,J166*0.9)</f>
        <v>8.9999999999999996E-17</v>
      </c>
      <c r="F168" s="382" t="s">
        <v>64</v>
      </c>
      <c r="G168" s="383"/>
      <c r="H168" s="384"/>
      <c r="I168" s="55">
        <f>+E168*2.4</f>
        <v>2.1599999999999998E-16</v>
      </c>
      <c r="J168" s="77"/>
      <c r="K168" s="78"/>
      <c r="L168" s="133"/>
      <c r="AQ168" s="1"/>
      <c r="AR168" s="305"/>
      <c r="AS168" s="305"/>
      <c r="AT168" s="305"/>
      <c r="AU168" s="305"/>
      <c r="AV168" s="305"/>
      <c r="AW168" s="305"/>
      <c r="AX168" s="305"/>
      <c r="AY168" s="1"/>
      <c r="AZ168" s="1"/>
      <c r="BA168" s="1"/>
      <c r="BB168" s="1"/>
      <c r="BC168" s="1"/>
      <c r="BD168" s="1"/>
      <c r="BE168" s="1"/>
      <c r="BF168" s="1"/>
    </row>
    <row r="169" spans="1:58" x14ac:dyDescent="0.25">
      <c r="A169" s="133"/>
      <c r="B169" s="375" t="str">
        <f>IF('2-FSN Entry and Summary'!B33&gt;0,"*Continue to the next FSN*","*No further FSN found*")</f>
        <v>*No further FSN found*</v>
      </c>
      <c r="C169" s="375"/>
      <c r="D169" s="375"/>
      <c r="E169" s="375"/>
      <c r="F169" s="375"/>
      <c r="G169" s="375"/>
      <c r="H169" s="375"/>
      <c r="I169" s="375"/>
      <c r="J169" s="375"/>
      <c r="K169" s="375"/>
      <c r="L169" s="133"/>
      <c r="AQ169" s="1"/>
      <c r="AR169" s="305"/>
      <c r="AS169" s="305"/>
      <c r="AT169" s="305"/>
      <c r="AU169" s="305"/>
      <c r="AV169" s="305"/>
      <c r="AW169" s="305"/>
      <c r="AX169" s="305"/>
      <c r="AY169" s="1"/>
      <c r="AZ169" s="1"/>
      <c r="BA169" s="1"/>
      <c r="BB169" s="1"/>
      <c r="BC169" s="1"/>
      <c r="BD169" s="1"/>
      <c r="BE169" s="1"/>
      <c r="BF169" s="1"/>
    </row>
    <row r="170" spans="1:58" x14ac:dyDescent="0.25">
      <c r="A170" s="133"/>
      <c r="B170" s="385"/>
      <c r="C170" s="385"/>
      <c r="D170" s="385"/>
      <c r="E170" s="385"/>
      <c r="F170" s="385"/>
      <c r="G170" s="385"/>
      <c r="H170" s="385"/>
      <c r="I170" s="385"/>
      <c r="J170" s="385"/>
      <c r="K170" s="385"/>
      <c r="L170" s="133"/>
      <c r="AQ170" s="1"/>
      <c r="AR170" s="305"/>
      <c r="AS170" s="305"/>
      <c r="AT170" s="305"/>
      <c r="AU170" s="305"/>
      <c r="AV170" s="305"/>
      <c r="AW170" s="305"/>
      <c r="AX170" s="305"/>
      <c r="AY170" s="1"/>
      <c r="AZ170" s="1"/>
      <c r="BA170" s="1"/>
      <c r="BB170" s="1"/>
      <c r="BC170" s="1"/>
      <c r="BD170" s="1"/>
      <c r="BE170" s="1"/>
      <c r="BF170" s="1"/>
    </row>
    <row r="171" spans="1:58" x14ac:dyDescent="0.25">
      <c r="A171" s="133"/>
      <c r="B171" s="13"/>
      <c r="C171" s="14"/>
      <c r="D171" s="14"/>
      <c r="E171" s="14"/>
      <c r="F171" s="14"/>
      <c r="G171" s="14"/>
      <c r="H171" s="14"/>
      <c r="I171" s="14"/>
      <c r="J171" s="14"/>
      <c r="K171" s="17"/>
      <c r="L171" s="133"/>
      <c r="AQ171" s="1"/>
      <c r="AR171" s="306"/>
      <c r="AS171" s="307" t="s">
        <v>53</v>
      </c>
      <c r="AT171" s="307"/>
      <c r="AU171" s="307"/>
      <c r="AV171" s="307"/>
      <c r="AW171" s="307"/>
      <c r="AX171" s="308"/>
      <c r="AY171" s="1"/>
      <c r="AZ171" s="1"/>
      <c r="BA171" s="1"/>
      <c r="BB171" s="1"/>
      <c r="BC171" s="1"/>
      <c r="BD171" s="1"/>
      <c r="BE171" s="1"/>
      <c r="BF171" s="1"/>
    </row>
    <row r="172" spans="1:58" x14ac:dyDescent="0.25">
      <c r="A172" s="133"/>
      <c r="B172" s="80" t="s">
        <v>22</v>
      </c>
      <c r="C172" s="81">
        <f>+'2-FSN Entry and Summary'!B33</f>
        <v>0</v>
      </c>
      <c r="D172" s="221" t="s">
        <v>61</v>
      </c>
      <c r="E172" s="222"/>
      <c r="F172" s="222"/>
      <c r="G172" s="121"/>
      <c r="H172" s="300"/>
      <c r="I172" s="77"/>
      <c r="J172" s="77"/>
      <c r="K172" s="18"/>
      <c r="L172" s="133"/>
      <c r="AQ172" s="1"/>
      <c r="AR172" s="309" t="s">
        <v>51</v>
      </c>
      <c r="AS172" s="310">
        <f>IF(E175="NR",1,0)</f>
        <v>0</v>
      </c>
      <c r="AT172" s="310">
        <f>IF(F175="NR",1,0)</f>
        <v>0</v>
      </c>
      <c r="AU172" s="310">
        <f>IF(G175="NR",1,0)</f>
        <v>0</v>
      </c>
      <c r="AV172" s="310">
        <f>IF(H175="NR",1,0)</f>
        <v>0</v>
      </c>
      <c r="AW172" s="310">
        <f>IF(I175="NR",1,0)</f>
        <v>0</v>
      </c>
      <c r="AX172" s="311"/>
      <c r="AY172" s="1"/>
      <c r="AZ172" s="1"/>
      <c r="BA172" s="1"/>
      <c r="BB172" s="1"/>
      <c r="BC172" s="1"/>
      <c r="BD172" s="1"/>
      <c r="BE172" s="1"/>
      <c r="BF172" s="1"/>
    </row>
    <row r="173" spans="1:58" x14ac:dyDescent="0.25">
      <c r="A173" s="133"/>
      <c r="B173" s="69"/>
      <c r="C173" s="109"/>
      <c r="D173" s="70"/>
      <c r="E173" s="58">
        <v>2008</v>
      </c>
      <c r="F173" s="59">
        <v>2009</v>
      </c>
      <c r="G173" s="60">
        <v>2010</v>
      </c>
      <c r="H173" s="60">
        <v>2011</v>
      </c>
      <c r="I173" s="60">
        <v>2012</v>
      </c>
      <c r="J173" s="61" t="s">
        <v>5</v>
      </c>
      <c r="K173" s="18"/>
      <c r="L173" s="133"/>
      <c r="AQ173" s="1"/>
      <c r="AR173" s="309" t="s">
        <v>52</v>
      </c>
      <c r="AS173" s="310">
        <f>IF(AND(E175&gt;0,E175&lt;$D$176),1,0)</f>
        <v>0</v>
      </c>
      <c r="AT173" s="310">
        <f>IF(AND(F175&gt;0,F175&lt;$D$176),1,0)</f>
        <v>0</v>
      </c>
      <c r="AU173" s="310">
        <f>IF(AND(G175&gt;0,G175&lt;$D$176),1,0)</f>
        <v>0</v>
      </c>
      <c r="AV173" s="310">
        <f>IF(AND(H175&gt;0,H175&lt;$D$176),1,0)</f>
        <v>0</v>
      </c>
      <c r="AW173" s="310">
        <f>IF(AND(I175&gt;0,I175&lt;$D$176),1,0)</f>
        <v>0</v>
      </c>
      <c r="AX173" s="311"/>
      <c r="AY173" s="1"/>
      <c r="AZ173" s="1"/>
      <c r="BA173" s="1"/>
      <c r="BB173" s="1"/>
      <c r="BC173" s="1"/>
      <c r="BD173" s="1"/>
      <c r="BE173" s="1"/>
      <c r="BF173" s="1"/>
    </row>
    <row r="174" spans="1:58" x14ac:dyDescent="0.25">
      <c r="A174" s="133"/>
      <c r="B174" s="57" t="s">
        <v>59</v>
      </c>
      <c r="C174" s="71"/>
      <c r="D174" s="79"/>
      <c r="E174" s="58"/>
      <c r="F174" s="102">
        <f>+'3-Acres History and SC Options'!E333</f>
        <v>0</v>
      </c>
      <c r="G174" s="102">
        <f>+'3-Acres History and SC Options'!F333</f>
        <v>0</v>
      </c>
      <c r="H174" s="102">
        <f>+'3-Acres History and SC Options'!G333</f>
        <v>0</v>
      </c>
      <c r="I174" s="102">
        <f>+'3-Acres History and SC Options'!H333</f>
        <v>0</v>
      </c>
      <c r="J174" s="75">
        <f>AVERAGE(F174:I174)</f>
        <v>0</v>
      </c>
      <c r="K174" s="93" t="s">
        <v>54</v>
      </c>
      <c r="L174" s="133"/>
      <c r="AQ174" s="1"/>
      <c r="AR174" s="312"/>
      <c r="AS174" s="313" t="str">
        <f>IF(AS172+AS173&gt;0,"X"," ")</f>
        <v xml:space="preserve"> </v>
      </c>
      <c r="AT174" s="313" t="str">
        <f t="shared" ref="AT174:AW174" si="58">IF(AT172+AT173&gt;0,"X"," ")</f>
        <v xml:space="preserve"> </v>
      </c>
      <c r="AU174" s="313" t="str">
        <f t="shared" si="58"/>
        <v xml:space="preserve"> </v>
      </c>
      <c r="AV174" s="313" t="str">
        <f t="shared" si="58"/>
        <v xml:space="preserve"> </v>
      </c>
      <c r="AW174" s="313" t="str">
        <f t="shared" si="58"/>
        <v xml:space="preserve"> </v>
      </c>
      <c r="AX174" s="311"/>
      <c r="AY174" s="1"/>
      <c r="AZ174" s="1"/>
      <c r="BA174" s="1"/>
      <c r="BB174" s="1"/>
      <c r="BC174" s="1"/>
      <c r="BD174" s="1"/>
      <c r="BE174" s="1"/>
      <c r="BF174" s="1"/>
    </row>
    <row r="175" spans="1:58" x14ac:dyDescent="0.25">
      <c r="A175" s="133"/>
      <c r="B175" s="57" t="s">
        <v>57</v>
      </c>
      <c r="C175" s="71"/>
      <c r="D175" s="79"/>
      <c r="E175" s="302"/>
      <c r="F175" s="302"/>
      <c r="G175" s="302"/>
      <c r="H175" s="302"/>
      <c r="I175" s="302"/>
      <c r="J175" s="76">
        <f>+AX176</f>
        <v>9.9999999999999998E-17</v>
      </c>
      <c r="K175" s="76">
        <f>+J175*0.9</f>
        <v>8.9999999999999996E-17</v>
      </c>
      <c r="L175" s="133"/>
      <c r="AQ175" s="1"/>
      <c r="AR175" s="312"/>
      <c r="AS175" s="310" t="str">
        <f>IF(AND(AS174="X",E175&gt;0),MAX(E175,$D$176)," ")</f>
        <v xml:space="preserve"> </v>
      </c>
      <c r="AT175" s="310" t="str">
        <f>IF(AND(AT174="X",F175&gt;0),MAX(F175,$D$176)," ")</f>
        <v xml:space="preserve"> </v>
      </c>
      <c r="AU175" s="310" t="str">
        <f>IF(AND(AU174="X",G175&gt;0),MAX(G175,$D$176)," ")</f>
        <v xml:space="preserve"> </v>
      </c>
      <c r="AV175" s="310" t="str">
        <f>IF(AND(AV174="X",H175&gt;0),MAX(H175,$D$176)," ")</f>
        <v xml:space="preserve"> </v>
      </c>
      <c r="AW175" s="310" t="str">
        <f>IF(AND(AW174="X",I175&gt;0),MAX(I175,$D$176)," ")</f>
        <v xml:space="preserve"> </v>
      </c>
      <c r="AX175" s="311"/>
      <c r="AY175" s="1"/>
      <c r="AZ175" s="1"/>
      <c r="BA175" s="1"/>
      <c r="BB175" s="1"/>
      <c r="BC175" s="1"/>
      <c r="BD175" s="1"/>
      <c r="BE175" s="1"/>
      <c r="BF175" s="1"/>
    </row>
    <row r="176" spans="1:58" x14ac:dyDescent="0.25">
      <c r="A176" s="133"/>
      <c r="B176" s="72" t="s">
        <v>24</v>
      </c>
      <c r="C176" s="73"/>
      <c r="D176" s="303"/>
      <c r="E176" s="104" t="str">
        <f>+AS174</f>
        <v xml:space="preserve"> </v>
      </c>
      <c r="F176" s="104" t="str">
        <f t="shared" ref="F176" si="59">+AT174</f>
        <v xml:space="preserve"> </v>
      </c>
      <c r="G176" s="104" t="str">
        <f t="shared" ref="G176" si="60">+AU174</f>
        <v xml:space="preserve"> </v>
      </c>
      <c r="H176" s="104" t="str">
        <f t="shared" ref="H176" si="61">+AV174</f>
        <v xml:space="preserve"> </v>
      </c>
      <c r="I176" s="104" t="str">
        <f t="shared" ref="I176" si="62">+AW174</f>
        <v xml:space="preserve"> </v>
      </c>
      <c r="J176" s="16"/>
      <c r="K176" s="18"/>
      <c r="L176" s="133"/>
      <c r="AQ176" s="1"/>
      <c r="AR176" s="314"/>
      <c r="AS176" s="315" t="str">
        <f>IF(E175=0," ",MAX(E175,AS175))</f>
        <v xml:space="preserve"> </v>
      </c>
      <c r="AT176" s="315" t="str">
        <f>IF(F175=0," ",MAX(F175,AT175))</f>
        <v xml:space="preserve"> </v>
      </c>
      <c r="AU176" s="315" t="str">
        <f>IF(G175=0," ",MAX(G175,AU175))</f>
        <v xml:space="preserve"> </v>
      </c>
      <c r="AV176" s="315" t="str">
        <f>IF(H175=0," ",MAX(H175,AV175))</f>
        <v xml:space="preserve"> </v>
      </c>
      <c r="AW176" s="315" t="str">
        <f>IF(I175=0," ",MAX(I175,AW175))</f>
        <v xml:space="preserve"> </v>
      </c>
      <c r="AX176" s="316">
        <f>IF(SUM(AS176:AW176)=0,0.0000000000000001,AVERAGE(AS176:AW176))</f>
        <v>9.9999999999999998E-17</v>
      </c>
      <c r="AY176" s="1"/>
      <c r="AZ176" s="1"/>
      <c r="BA176" s="1"/>
      <c r="BB176" s="1"/>
      <c r="BC176" s="1"/>
      <c r="BD176" s="1"/>
      <c r="BE176" s="1"/>
      <c r="BF176" s="1"/>
    </row>
    <row r="177" spans="1:58" x14ac:dyDescent="0.25">
      <c r="A177" s="133"/>
      <c r="B177" s="52" t="s">
        <v>50</v>
      </c>
      <c r="C177" s="53"/>
      <c r="D177" s="54"/>
      <c r="E177" s="55">
        <f>MAX(H172,J175*0.9)</f>
        <v>8.9999999999999996E-17</v>
      </c>
      <c r="F177" s="382" t="s">
        <v>64</v>
      </c>
      <c r="G177" s="383"/>
      <c r="H177" s="384"/>
      <c r="I177" s="55">
        <f>+E177*2.4</f>
        <v>2.1599999999999998E-16</v>
      </c>
      <c r="J177" s="77"/>
      <c r="K177" s="78"/>
      <c r="L177" s="133"/>
      <c r="AQ177" s="1"/>
      <c r="AR177" s="305"/>
      <c r="AS177" s="305"/>
      <c r="AT177" s="305"/>
      <c r="AU177" s="305"/>
      <c r="AV177" s="305"/>
      <c r="AW177" s="305"/>
      <c r="AX177" s="305"/>
      <c r="AY177" s="1"/>
      <c r="AZ177" s="1"/>
      <c r="BA177" s="1"/>
      <c r="BB177" s="1"/>
      <c r="BC177" s="1"/>
      <c r="BD177" s="1"/>
      <c r="BE177" s="1"/>
      <c r="BF177" s="1"/>
    </row>
    <row r="178" spans="1:58" x14ac:dyDescent="0.25">
      <c r="A178" s="133"/>
      <c r="B178" s="375" t="str">
        <f>IF('2-FSN Entry and Summary'!B34&gt;0,"*Continue to the next FSN*","*No further FSN found*")</f>
        <v>*No further FSN found*</v>
      </c>
      <c r="C178" s="375"/>
      <c r="D178" s="375"/>
      <c r="E178" s="375"/>
      <c r="F178" s="375"/>
      <c r="G178" s="375"/>
      <c r="H178" s="375"/>
      <c r="I178" s="375"/>
      <c r="J178" s="375"/>
      <c r="K178" s="375"/>
      <c r="L178" s="133"/>
      <c r="AQ178" s="1"/>
      <c r="AR178" s="305"/>
      <c r="AS178" s="305"/>
      <c r="AT178" s="305"/>
      <c r="AU178" s="305"/>
      <c r="AV178" s="305"/>
      <c r="AW178" s="305"/>
      <c r="AX178" s="305"/>
      <c r="AY178" s="1"/>
      <c r="AZ178" s="1"/>
      <c r="BA178" s="1"/>
      <c r="BB178" s="1"/>
      <c r="BC178" s="1"/>
      <c r="BD178" s="1"/>
      <c r="BE178" s="1"/>
      <c r="BF178" s="1"/>
    </row>
    <row r="179" spans="1:58" x14ac:dyDescent="0.25">
      <c r="A179" s="133"/>
      <c r="B179" s="385"/>
      <c r="C179" s="385"/>
      <c r="D179" s="385"/>
      <c r="E179" s="385"/>
      <c r="F179" s="385"/>
      <c r="G179" s="385"/>
      <c r="H179" s="385"/>
      <c r="I179" s="385"/>
      <c r="J179" s="385"/>
      <c r="K179" s="385"/>
      <c r="L179" s="133"/>
      <c r="AQ179" s="1"/>
      <c r="AR179" s="305"/>
      <c r="AS179" s="305"/>
      <c r="AT179" s="305"/>
      <c r="AU179" s="305"/>
      <c r="AV179" s="305"/>
      <c r="AW179" s="305"/>
      <c r="AX179" s="305"/>
      <c r="AY179" s="1"/>
      <c r="AZ179" s="1"/>
      <c r="BA179" s="1"/>
      <c r="BB179" s="1"/>
      <c r="BC179" s="1"/>
      <c r="BD179" s="1"/>
      <c r="BE179" s="1"/>
      <c r="BF179" s="1"/>
    </row>
    <row r="180" spans="1:58" x14ac:dyDescent="0.25">
      <c r="A180" s="133"/>
      <c r="B180" s="13"/>
      <c r="C180" s="14"/>
      <c r="D180" s="14"/>
      <c r="E180" s="14"/>
      <c r="F180" s="14"/>
      <c r="G180" s="14"/>
      <c r="H180" s="14"/>
      <c r="I180" s="14"/>
      <c r="J180" s="14"/>
      <c r="K180" s="17"/>
      <c r="L180" s="133"/>
      <c r="AQ180" s="1"/>
      <c r="AR180" s="306"/>
      <c r="AS180" s="307" t="s">
        <v>53</v>
      </c>
      <c r="AT180" s="307"/>
      <c r="AU180" s="307"/>
      <c r="AV180" s="307"/>
      <c r="AW180" s="307"/>
      <c r="AX180" s="308"/>
      <c r="AY180" s="1"/>
      <c r="AZ180" s="1"/>
      <c r="BA180" s="1"/>
      <c r="BB180" s="1"/>
      <c r="BC180" s="1"/>
      <c r="BD180" s="1"/>
      <c r="BE180" s="1"/>
      <c r="BF180" s="1"/>
    </row>
    <row r="181" spans="1:58" x14ac:dyDescent="0.25">
      <c r="A181" s="133"/>
      <c r="B181" s="80" t="s">
        <v>22</v>
      </c>
      <c r="C181" s="81">
        <f>+'2-FSN Entry and Summary'!B34</f>
        <v>0</v>
      </c>
      <c r="D181" s="221" t="s">
        <v>61</v>
      </c>
      <c r="E181" s="222"/>
      <c r="F181" s="222"/>
      <c r="G181" s="121"/>
      <c r="H181" s="300"/>
      <c r="I181" s="77"/>
      <c r="J181" s="77"/>
      <c r="K181" s="18"/>
      <c r="L181" s="133"/>
      <c r="AQ181" s="1"/>
      <c r="AR181" s="309" t="s">
        <v>51</v>
      </c>
      <c r="AS181" s="310">
        <f>IF(E184="NR",1,0)</f>
        <v>0</v>
      </c>
      <c r="AT181" s="310">
        <f>IF(F184="NR",1,0)</f>
        <v>0</v>
      </c>
      <c r="AU181" s="310">
        <f>IF(G184="NR",1,0)</f>
        <v>0</v>
      </c>
      <c r="AV181" s="310">
        <f>IF(H184="NR",1,0)</f>
        <v>0</v>
      </c>
      <c r="AW181" s="310">
        <f>IF(I184="NR",1,0)</f>
        <v>0</v>
      </c>
      <c r="AX181" s="311"/>
      <c r="AY181" s="1"/>
      <c r="AZ181" s="1"/>
      <c r="BA181" s="1"/>
      <c r="BB181" s="1"/>
      <c r="BC181" s="1"/>
      <c r="BD181" s="1"/>
      <c r="BE181" s="1"/>
      <c r="BF181" s="1"/>
    </row>
    <row r="182" spans="1:58" x14ac:dyDescent="0.25">
      <c r="A182" s="133"/>
      <c r="B182" s="69"/>
      <c r="C182" s="109"/>
      <c r="D182" s="70"/>
      <c r="E182" s="58">
        <v>2008</v>
      </c>
      <c r="F182" s="59">
        <v>2009</v>
      </c>
      <c r="G182" s="60">
        <v>2010</v>
      </c>
      <c r="H182" s="60">
        <v>2011</v>
      </c>
      <c r="I182" s="60">
        <v>2012</v>
      </c>
      <c r="J182" s="61" t="s">
        <v>5</v>
      </c>
      <c r="K182" s="18"/>
      <c r="L182" s="133"/>
      <c r="AQ182" s="1"/>
      <c r="AR182" s="309" t="s">
        <v>52</v>
      </c>
      <c r="AS182" s="310">
        <f>IF(AND(E184&gt;0,E184&lt;$D$185),1,0)</f>
        <v>0</v>
      </c>
      <c r="AT182" s="310">
        <f>IF(AND(F184&gt;0,F184&lt;$D$185),1,0)</f>
        <v>0</v>
      </c>
      <c r="AU182" s="310">
        <f>IF(AND(G184&gt;0,G184&lt;$D$185),1,0)</f>
        <v>0</v>
      </c>
      <c r="AV182" s="310">
        <f>IF(AND(H184&gt;0,H184&lt;$D$185),1,0)</f>
        <v>0</v>
      </c>
      <c r="AW182" s="310">
        <f>IF(AND(I184&gt;0,I184&lt;$D$185),1,0)</f>
        <v>0</v>
      </c>
      <c r="AX182" s="311"/>
      <c r="AY182" s="1"/>
      <c r="AZ182" s="1"/>
      <c r="BA182" s="1"/>
      <c r="BB182" s="1"/>
      <c r="BC182" s="1"/>
      <c r="BD182" s="1"/>
      <c r="BE182" s="1"/>
      <c r="BF182" s="1"/>
    </row>
    <row r="183" spans="1:58" x14ac:dyDescent="0.25">
      <c r="A183" s="133"/>
      <c r="B183" s="57" t="s">
        <v>59</v>
      </c>
      <c r="C183" s="71"/>
      <c r="D183" s="79"/>
      <c r="E183" s="58"/>
      <c r="F183" s="102">
        <f>+'3-Acres History and SC Options'!E351</f>
        <v>0</v>
      </c>
      <c r="G183" s="102">
        <f>+'3-Acres History and SC Options'!F351</f>
        <v>0</v>
      </c>
      <c r="H183" s="102">
        <f>+'3-Acres History and SC Options'!G351</f>
        <v>0</v>
      </c>
      <c r="I183" s="102">
        <f>+'3-Acres History and SC Options'!H351</f>
        <v>0</v>
      </c>
      <c r="J183" s="75">
        <f>AVERAGE(F183:I183)</f>
        <v>0</v>
      </c>
      <c r="K183" s="93" t="s">
        <v>54</v>
      </c>
      <c r="L183" s="133"/>
      <c r="AQ183" s="1"/>
      <c r="AR183" s="312"/>
      <c r="AS183" s="313" t="str">
        <f>IF(AS181+AS182&gt;0,"X"," ")</f>
        <v xml:space="preserve"> </v>
      </c>
      <c r="AT183" s="313" t="str">
        <f t="shared" ref="AT183:AW183" si="63">IF(AT181+AT182&gt;0,"X"," ")</f>
        <v xml:space="preserve"> </v>
      </c>
      <c r="AU183" s="313" t="str">
        <f t="shared" si="63"/>
        <v xml:space="preserve"> </v>
      </c>
      <c r="AV183" s="313" t="str">
        <f t="shared" si="63"/>
        <v xml:space="preserve"> </v>
      </c>
      <c r="AW183" s="313" t="str">
        <f t="shared" si="63"/>
        <v xml:space="preserve"> </v>
      </c>
      <c r="AX183" s="311"/>
      <c r="AY183" s="1"/>
      <c r="AZ183" s="1"/>
      <c r="BA183" s="1"/>
      <c r="BB183" s="1"/>
      <c r="BC183" s="1"/>
      <c r="BD183" s="1"/>
      <c r="BE183" s="1"/>
      <c r="BF183" s="1"/>
    </row>
    <row r="184" spans="1:58" x14ac:dyDescent="0.25">
      <c r="A184" s="133"/>
      <c r="B184" s="57" t="s">
        <v>57</v>
      </c>
      <c r="C184" s="71"/>
      <c r="D184" s="79"/>
      <c r="E184" s="302"/>
      <c r="F184" s="302"/>
      <c r="G184" s="302"/>
      <c r="H184" s="302"/>
      <c r="I184" s="302"/>
      <c r="J184" s="76">
        <f>+AX185</f>
        <v>9.9999999999999998E-17</v>
      </c>
      <c r="K184" s="76">
        <f>+J184*0.9</f>
        <v>8.9999999999999996E-17</v>
      </c>
      <c r="L184" s="133"/>
      <c r="AQ184" s="1"/>
      <c r="AR184" s="312"/>
      <c r="AS184" s="310" t="str">
        <f>IF(AND(AS183="X",E184&gt;0),MAX(E184,$D$185)," ")</f>
        <v xml:space="preserve"> </v>
      </c>
      <c r="AT184" s="310" t="str">
        <f>IF(AND(AT183="X",F184&gt;0),MAX(F184,$D$185)," ")</f>
        <v xml:space="preserve"> </v>
      </c>
      <c r="AU184" s="310" t="str">
        <f>IF(AND(AU183="X",G184&gt;0),MAX(G184,$D$185)," ")</f>
        <v xml:space="preserve"> </v>
      </c>
      <c r="AV184" s="310" t="str">
        <f>IF(AND(AV183="X",H184&gt;0),MAX(H184,$D$185)," ")</f>
        <v xml:space="preserve"> </v>
      </c>
      <c r="AW184" s="310" t="str">
        <f>IF(AND(AW183="X",I184&gt;0),MAX(I184,$D$185)," ")</f>
        <v xml:space="preserve"> </v>
      </c>
      <c r="AX184" s="311"/>
      <c r="AY184" s="1"/>
      <c r="AZ184" s="1"/>
      <c r="BA184" s="1"/>
      <c r="BB184" s="1"/>
      <c r="BC184" s="1"/>
      <c r="BD184" s="1"/>
      <c r="BE184" s="1"/>
      <c r="BF184" s="1"/>
    </row>
    <row r="185" spans="1:58" x14ac:dyDescent="0.25">
      <c r="A185" s="133"/>
      <c r="B185" s="72" t="s">
        <v>24</v>
      </c>
      <c r="C185" s="73"/>
      <c r="D185" s="303"/>
      <c r="E185" s="104" t="str">
        <f>+AS183</f>
        <v xml:space="preserve"> </v>
      </c>
      <c r="F185" s="104" t="str">
        <f t="shared" ref="F185" si="64">+AT183</f>
        <v xml:space="preserve"> </v>
      </c>
      <c r="G185" s="104" t="str">
        <f t="shared" ref="G185" si="65">+AU183</f>
        <v xml:space="preserve"> </v>
      </c>
      <c r="H185" s="104" t="str">
        <f t="shared" ref="H185" si="66">+AV183</f>
        <v xml:space="preserve"> </v>
      </c>
      <c r="I185" s="104" t="str">
        <f t="shared" ref="I185" si="67">+AW183</f>
        <v xml:space="preserve"> </v>
      </c>
      <c r="J185" s="16"/>
      <c r="K185" s="18"/>
      <c r="L185" s="133"/>
      <c r="AQ185" s="1"/>
      <c r="AR185" s="314"/>
      <c r="AS185" s="315" t="str">
        <f>IF(E184=0," ",MAX(E184,AS184))</f>
        <v xml:space="preserve"> </v>
      </c>
      <c r="AT185" s="315" t="str">
        <f>IF(F184=0," ",MAX(F184,AT184))</f>
        <v xml:space="preserve"> </v>
      </c>
      <c r="AU185" s="315" t="str">
        <f>IF(G184=0," ",MAX(G184,AU184))</f>
        <v xml:space="preserve"> </v>
      </c>
      <c r="AV185" s="315" t="str">
        <f>IF(H184=0," ",MAX(H184,AV184))</f>
        <v xml:space="preserve"> </v>
      </c>
      <c r="AW185" s="315" t="str">
        <f>IF(I184=0," ",MAX(I184,AW184))</f>
        <v xml:space="preserve"> </v>
      </c>
      <c r="AX185" s="316">
        <f>IF(SUM(AS185:AW185)=0,0.0000000000000001,AVERAGE(AS185:AW185))</f>
        <v>9.9999999999999998E-17</v>
      </c>
      <c r="AY185" s="1"/>
      <c r="AZ185" s="1"/>
      <c r="BA185" s="1"/>
      <c r="BB185" s="1"/>
      <c r="BC185" s="1"/>
      <c r="BD185" s="1"/>
      <c r="BE185" s="1"/>
      <c r="BF185" s="1"/>
    </row>
    <row r="186" spans="1:58" x14ac:dyDescent="0.25">
      <c r="A186" s="133"/>
      <c r="B186" s="52" t="s">
        <v>50</v>
      </c>
      <c r="C186" s="53"/>
      <c r="D186" s="54"/>
      <c r="E186" s="55">
        <f>MAX(H181,J184*0.9)</f>
        <v>8.9999999999999996E-17</v>
      </c>
      <c r="F186" s="382" t="s">
        <v>64</v>
      </c>
      <c r="G186" s="383"/>
      <c r="H186" s="384"/>
      <c r="I186" s="55">
        <f>+E186*2.4</f>
        <v>2.1599999999999998E-16</v>
      </c>
      <c r="J186" s="77"/>
      <c r="K186" s="78"/>
      <c r="L186" s="133"/>
      <c r="AQ186" s="1"/>
      <c r="AR186" s="305"/>
      <c r="AS186" s="305"/>
      <c r="AT186" s="305"/>
      <c r="AU186" s="305"/>
      <c r="AV186" s="305"/>
      <c r="AW186" s="305"/>
      <c r="AX186" s="305"/>
      <c r="AY186" s="1"/>
      <c r="AZ186" s="1"/>
      <c r="BA186" s="1"/>
      <c r="BB186" s="1"/>
      <c r="BC186" s="1"/>
      <c r="BD186" s="1"/>
      <c r="BE186" s="1"/>
      <c r="BF186" s="1"/>
    </row>
    <row r="187" spans="1:58" x14ac:dyDescent="0.25">
      <c r="A187" s="133"/>
      <c r="B187" s="375" t="str">
        <f>IF('2-FSN Entry and Summary'!B35&gt;0,"*Continue to the next FSN*","*No further FSN found*")</f>
        <v>*No further FSN found*</v>
      </c>
      <c r="C187" s="375"/>
      <c r="D187" s="375"/>
      <c r="E187" s="375"/>
      <c r="F187" s="375"/>
      <c r="G187" s="375"/>
      <c r="H187" s="375"/>
      <c r="I187" s="375"/>
      <c r="J187" s="375"/>
      <c r="K187" s="375"/>
      <c r="L187" s="133"/>
      <c r="AQ187" s="1"/>
      <c r="AR187" s="305"/>
      <c r="AS187" s="305"/>
      <c r="AT187" s="305"/>
      <c r="AU187" s="305"/>
      <c r="AV187" s="305"/>
      <c r="AW187" s="305"/>
      <c r="AX187" s="305"/>
      <c r="AY187" s="1"/>
      <c r="AZ187" s="1"/>
      <c r="BA187" s="1"/>
      <c r="BB187" s="1"/>
      <c r="BC187" s="1"/>
      <c r="BD187" s="1"/>
      <c r="BE187" s="1"/>
      <c r="BF187" s="1"/>
    </row>
    <row r="188" spans="1:58" x14ac:dyDescent="0.25">
      <c r="A188" s="133"/>
      <c r="B188" s="385"/>
      <c r="C188" s="385"/>
      <c r="D188" s="385"/>
      <c r="E188" s="385"/>
      <c r="F188" s="385"/>
      <c r="G188" s="385"/>
      <c r="H188" s="385"/>
      <c r="I188" s="385"/>
      <c r="J188" s="385"/>
      <c r="K188" s="385"/>
      <c r="L188" s="133"/>
      <c r="AQ188" s="1"/>
      <c r="AR188" s="305"/>
      <c r="AS188" s="305"/>
      <c r="AT188" s="305"/>
      <c r="AU188" s="305"/>
      <c r="AV188" s="305"/>
      <c r="AW188" s="305"/>
      <c r="AX188" s="305"/>
      <c r="AY188" s="1"/>
      <c r="AZ188" s="1"/>
      <c r="BA188" s="1"/>
      <c r="BB188" s="1"/>
      <c r="BC188" s="1"/>
      <c r="BD188" s="1"/>
      <c r="BE188" s="1"/>
      <c r="BF188" s="1"/>
    </row>
    <row r="189" spans="1:58" x14ac:dyDescent="0.25">
      <c r="A189" s="133"/>
      <c r="B189" s="13"/>
      <c r="C189" s="14"/>
      <c r="D189" s="14"/>
      <c r="E189" s="14"/>
      <c r="F189" s="14"/>
      <c r="G189" s="14"/>
      <c r="H189" s="14"/>
      <c r="I189" s="14"/>
      <c r="J189" s="14"/>
      <c r="K189" s="17"/>
      <c r="L189" s="133"/>
      <c r="AQ189" s="1"/>
      <c r="AR189" s="306"/>
      <c r="AS189" s="307" t="s">
        <v>53</v>
      </c>
      <c r="AT189" s="307"/>
      <c r="AU189" s="307"/>
      <c r="AV189" s="307"/>
      <c r="AW189" s="307"/>
      <c r="AX189" s="308"/>
      <c r="AY189" s="1"/>
      <c r="AZ189" s="1"/>
      <c r="BA189" s="1"/>
      <c r="BB189" s="1"/>
      <c r="BC189" s="1"/>
      <c r="BD189" s="1"/>
      <c r="BE189" s="1"/>
      <c r="BF189" s="1"/>
    </row>
    <row r="190" spans="1:58" x14ac:dyDescent="0.25">
      <c r="A190" s="133"/>
      <c r="B190" s="80" t="s">
        <v>22</v>
      </c>
      <c r="C190" s="81">
        <f>+'2-FSN Entry and Summary'!B35</f>
        <v>0</v>
      </c>
      <c r="D190" s="221" t="s">
        <v>61</v>
      </c>
      <c r="E190" s="222"/>
      <c r="F190" s="222"/>
      <c r="G190" s="121"/>
      <c r="H190" s="300"/>
      <c r="I190" s="77"/>
      <c r="J190" s="77"/>
      <c r="K190" s="18"/>
      <c r="L190" s="133"/>
      <c r="AQ190" s="1"/>
      <c r="AR190" s="309" t="s">
        <v>51</v>
      </c>
      <c r="AS190" s="310">
        <f>IF(E193="NR",1,0)</f>
        <v>0</v>
      </c>
      <c r="AT190" s="310">
        <f>IF(F193="NR",1,0)</f>
        <v>0</v>
      </c>
      <c r="AU190" s="310">
        <f>IF(G193="NR",1,0)</f>
        <v>0</v>
      </c>
      <c r="AV190" s="310">
        <f>IF(H193="NR",1,0)</f>
        <v>0</v>
      </c>
      <c r="AW190" s="310">
        <f>IF(I193="NR",1,0)</f>
        <v>0</v>
      </c>
      <c r="AX190" s="311"/>
      <c r="AY190" s="1"/>
      <c r="AZ190" s="1"/>
      <c r="BA190" s="1"/>
      <c r="BB190" s="1"/>
      <c r="BC190" s="1"/>
      <c r="BD190" s="1"/>
      <c r="BE190" s="1"/>
      <c r="BF190" s="1"/>
    </row>
    <row r="191" spans="1:58" x14ac:dyDescent="0.25">
      <c r="A191" s="133"/>
      <c r="B191" s="69"/>
      <c r="C191" s="109"/>
      <c r="D191" s="70"/>
      <c r="E191" s="58">
        <v>2008</v>
      </c>
      <c r="F191" s="59">
        <v>2009</v>
      </c>
      <c r="G191" s="60">
        <v>2010</v>
      </c>
      <c r="H191" s="60">
        <v>2011</v>
      </c>
      <c r="I191" s="60">
        <v>2012</v>
      </c>
      <c r="J191" s="61" t="s">
        <v>5</v>
      </c>
      <c r="K191" s="18"/>
      <c r="L191" s="133"/>
      <c r="AQ191" s="1"/>
      <c r="AR191" s="309" t="s">
        <v>52</v>
      </c>
      <c r="AS191" s="310">
        <f>IF(AND(E193&gt;0,E193&lt;$D$194),1,0)</f>
        <v>0</v>
      </c>
      <c r="AT191" s="310">
        <f>IF(AND(F193&gt;0,F193&lt;$D$194),1,0)</f>
        <v>0</v>
      </c>
      <c r="AU191" s="310">
        <f>IF(AND(G193&gt;0,G193&lt;$D$194),1,0)</f>
        <v>0</v>
      </c>
      <c r="AV191" s="310">
        <f>IF(AND(H193&gt;0,H193&lt;$D$194),1,0)</f>
        <v>0</v>
      </c>
      <c r="AW191" s="310">
        <f>IF(AND(I193&gt;0,I193&lt;$D$194),1,0)</f>
        <v>0</v>
      </c>
      <c r="AX191" s="311"/>
      <c r="AY191" s="1"/>
      <c r="AZ191" s="1"/>
      <c r="BA191" s="1"/>
      <c r="BB191" s="1"/>
      <c r="BC191" s="1"/>
      <c r="BD191" s="1"/>
      <c r="BE191" s="1"/>
      <c r="BF191" s="1"/>
    </row>
    <row r="192" spans="1:58" x14ac:dyDescent="0.25">
      <c r="A192" s="133"/>
      <c r="B192" s="57" t="s">
        <v>59</v>
      </c>
      <c r="C192" s="71"/>
      <c r="D192" s="79"/>
      <c r="E192" s="58"/>
      <c r="F192" s="102">
        <f>+'3-Acres History and SC Options'!E369</f>
        <v>0</v>
      </c>
      <c r="G192" s="102">
        <f>+'3-Acres History and SC Options'!F369</f>
        <v>0</v>
      </c>
      <c r="H192" s="102">
        <f>+'3-Acres History and SC Options'!G369</f>
        <v>0</v>
      </c>
      <c r="I192" s="102">
        <f>+'3-Acres History and SC Options'!H369</f>
        <v>0</v>
      </c>
      <c r="J192" s="75">
        <f>AVERAGE(F192:I192)</f>
        <v>0</v>
      </c>
      <c r="K192" s="93" t="s">
        <v>54</v>
      </c>
      <c r="L192" s="133"/>
      <c r="AQ192" s="1"/>
      <c r="AR192" s="312"/>
      <c r="AS192" s="313" t="str">
        <f>IF(AS190+AS191&gt;0,"X"," ")</f>
        <v xml:space="preserve"> </v>
      </c>
      <c r="AT192" s="313" t="str">
        <f t="shared" ref="AT192:AW192" si="68">IF(AT190+AT191&gt;0,"X"," ")</f>
        <v xml:space="preserve"> </v>
      </c>
      <c r="AU192" s="313" t="str">
        <f t="shared" si="68"/>
        <v xml:space="preserve"> </v>
      </c>
      <c r="AV192" s="313" t="str">
        <f t="shared" si="68"/>
        <v xml:space="preserve"> </v>
      </c>
      <c r="AW192" s="313" t="str">
        <f t="shared" si="68"/>
        <v xml:space="preserve"> </v>
      </c>
      <c r="AX192" s="311"/>
      <c r="AY192" s="1"/>
      <c r="AZ192" s="1"/>
      <c r="BA192" s="1"/>
      <c r="BB192" s="1"/>
      <c r="BC192" s="1"/>
      <c r="BD192" s="1"/>
      <c r="BE192" s="1"/>
      <c r="BF192" s="1"/>
    </row>
    <row r="193" spans="1:58" x14ac:dyDescent="0.25">
      <c r="A193" s="133"/>
      <c r="B193" s="57" t="s">
        <v>57</v>
      </c>
      <c r="C193" s="71"/>
      <c r="D193" s="79"/>
      <c r="E193" s="302"/>
      <c r="F193" s="302"/>
      <c r="G193" s="302"/>
      <c r="H193" s="302"/>
      <c r="I193" s="302"/>
      <c r="J193" s="76">
        <f>+AX194</f>
        <v>9.9999999999999998E-17</v>
      </c>
      <c r="K193" s="76">
        <f>+J193*0.9</f>
        <v>8.9999999999999996E-17</v>
      </c>
      <c r="L193" s="133"/>
      <c r="AQ193" s="1"/>
      <c r="AR193" s="312"/>
      <c r="AS193" s="310" t="str">
        <f>IF(AND(AS192="X",E193&gt;0),MAX(E193,$D$194)," ")</f>
        <v xml:space="preserve"> </v>
      </c>
      <c r="AT193" s="310" t="str">
        <f>IF(AND(AT192="X",F193&gt;0),MAX(F193,$D$194)," ")</f>
        <v xml:space="preserve"> </v>
      </c>
      <c r="AU193" s="310" t="str">
        <f>IF(AND(AU192="X",G193&gt;0),MAX(G193,$D$194)," ")</f>
        <v xml:space="preserve"> </v>
      </c>
      <c r="AV193" s="310" t="str">
        <f>IF(AND(AV192="X",H193&gt;0),MAX(H193,$D$194)," ")</f>
        <v xml:space="preserve"> </v>
      </c>
      <c r="AW193" s="310" t="str">
        <f>IF(AND(AW192="X",I193&gt;0),MAX(I193,$D$194)," ")</f>
        <v xml:space="preserve"> </v>
      </c>
      <c r="AX193" s="311"/>
      <c r="AY193" s="1"/>
      <c r="AZ193" s="1"/>
      <c r="BA193" s="1"/>
      <c r="BB193" s="1"/>
      <c r="BC193" s="1"/>
      <c r="BD193" s="1"/>
      <c r="BE193" s="1"/>
      <c r="BF193" s="1"/>
    </row>
    <row r="194" spans="1:58" x14ac:dyDescent="0.25">
      <c r="A194" s="133"/>
      <c r="B194" s="72" t="s">
        <v>24</v>
      </c>
      <c r="C194" s="73"/>
      <c r="D194" s="303"/>
      <c r="E194" s="104" t="str">
        <f>+AS192</f>
        <v xml:space="preserve"> </v>
      </c>
      <c r="F194" s="104" t="str">
        <f t="shared" ref="F194" si="69">+AT192</f>
        <v xml:space="preserve"> </v>
      </c>
      <c r="G194" s="104" t="str">
        <f t="shared" ref="G194" si="70">+AU192</f>
        <v xml:space="preserve"> </v>
      </c>
      <c r="H194" s="104" t="str">
        <f t="shared" ref="H194" si="71">+AV192</f>
        <v xml:space="preserve"> </v>
      </c>
      <c r="I194" s="104" t="str">
        <f t="shared" ref="I194" si="72">+AW192</f>
        <v xml:space="preserve"> </v>
      </c>
      <c r="J194" s="16"/>
      <c r="K194" s="18"/>
      <c r="L194" s="133"/>
      <c r="AQ194" s="1"/>
      <c r="AR194" s="314"/>
      <c r="AS194" s="315" t="str">
        <f>IF(E193=0," ",MAX(E193,AS193))</f>
        <v xml:space="preserve"> </v>
      </c>
      <c r="AT194" s="315" t="str">
        <f>IF(F193=0," ",MAX(F193,AT193))</f>
        <v xml:space="preserve"> </v>
      </c>
      <c r="AU194" s="315" t="str">
        <f>IF(G193=0," ",MAX(G193,AU193))</f>
        <v xml:space="preserve"> </v>
      </c>
      <c r="AV194" s="315" t="str">
        <f>IF(H193=0," ",MAX(H193,AV193))</f>
        <v xml:space="preserve"> </v>
      </c>
      <c r="AW194" s="315" t="str">
        <f>IF(I193=0," ",MAX(I193,AW193))</f>
        <v xml:space="preserve"> </v>
      </c>
      <c r="AX194" s="316">
        <f>IF(SUM(AS194:AW194)=0,0.0000000000000001,AVERAGE(AS194:AW194))</f>
        <v>9.9999999999999998E-17</v>
      </c>
      <c r="AY194" s="1"/>
      <c r="AZ194" s="1"/>
      <c r="BA194" s="1"/>
      <c r="BB194" s="1"/>
      <c r="BC194" s="1"/>
      <c r="BD194" s="1"/>
      <c r="BE194" s="1"/>
      <c r="BF194" s="1"/>
    </row>
    <row r="195" spans="1:58" x14ac:dyDescent="0.25">
      <c r="A195" s="133"/>
      <c r="B195" s="52" t="s">
        <v>50</v>
      </c>
      <c r="C195" s="53"/>
      <c r="D195" s="54"/>
      <c r="E195" s="55">
        <f>MAX(H190,J193*0.9)</f>
        <v>8.9999999999999996E-17</v>
      </c>
      <c r="F195" s="382" t="s">
        <v>64</v>
      </c>
      <c r="G195" s="383"/>
      <c r="H195" s="384"/>
      <c r="I195" s="55">
        <f>+E195*2.4</f>
        <v>2.1599999999999998E-16</v>
      </c>
      <c r="J195" s="77"/>
      <c r="K195" s="78"/>
      <c r="L195" s="133"/>
      <c r="AQ195" s="1"/>
      <c r="AR195" s="305"/>
      <c r="AS195" s="305"/>
      <c r="AT195" s="305"/>
      <c r="AU195" s="305"/>
      <c r="AV195" s="305"/>
      <c r="AW195" s="305"/>
      <c r="AX195" s="305"/>
      <c r="AY195" s="1"/>
      <c r="AZ195" s="1"/>
      <c r="BA195" s="1"/>
      <c r="BB195" s="1"/>
      <c r="BC195" s="1"/>
      <c r="BD195" s="1"/>
      <c r="BE195" s="1"/>
      <c r="BF195" s="1"/>
    </row>
    <row r="196" spans="1:58" x14ac:dyDescent="0.25">
      <c r="A196" s="133"/>
      <c r="B196" s="375" t="str">
        <f>IF('2-FSN Entry and Summary'!B36&gt;0,"*Continue to the next FSN*","*No further FSN found*")</f>
        <v>*No further FSN found*</v>
      </c>
      <c r="C196" s="375"/>
      <c r="D196" s="375"/>
      <c r="E196" s="375"/>
      <c r="F196" s="375"/>
      <c r="G196" s="375"/>
      <c r="H196" s="375"/>
      <c r="I196" s="375"/>
      <c r="J196" s="375"/>
      <c r="K196" s="375"/>
      <c r="L196" s="133"/>
      <c r="AQ196" s="1"/>
      <c r="AR196" s="305"/>
      <c r="AS196" s="305"/>
      <c r="AT196" s="305"/>
      <c r="AU196" s="305"/>
      <c r="AV196" s="305"/>
      <c r="AW196" s="305"/>
      <c r="AX196" s="305"/>
      <c r="AY196" s="1"/>
      <c r="AZ196" s="1"/>
      <c r="BA196" s="1"/>
      <c r="BB196" s="1"/>
      <c r="BC196" s="1"/>
      <c r="BD196" s="1"/>
      <c r="BE196" s="1"/>
      <c r="BF196" s="1"/>
    </row>
    <row r="197" spans="1:58" x14ac:dyDescent="0.25">
      <c r="A197" s="133"/>
      <c r="B197" s="385"/>
      <c r="C197" s="385"/>
      <c r="D197" s="385"/>
      <c r="E197" s="385"/>
      <c r="F197" s="385"/>
      <c r="G197" s="385"/>
      <c r="H197" s="385"/>
      <c r="I197" s="385"/>
      <c r="J197" s="385"/>
      <c r="K197" s="385"/>
      <c r="L197" s="133"/>
      <c r="AQ197" s="1"/>
      <c r="AR197" s="305"/>
      <c r="AS197" s="305"/>
      <c r="AT197" s="305"/>
      <c r="AU197" s="305"/>
      <c r="AV197" s="305"/>
      <c r="AW197" s="305"/>
      <c r="AX197" s="305"/>
      <c r="AY197" s="1"/>
      <c r="AZ197" s="1"/>
      <c r="BA197" s="1"/>
      <c r="BB197" s="1"/>
      <c r="BC197" s="1"/>
      <c r="BD197" s="1"/>
      <c r="BE197" s="1"/>
      <c r="BF197" s="1"/>
    </row>
    <row r="198" spans="1:58" x14ac:dyDescent="0.25">
      <c r="A198" s="1"/>
      <c r="B198" s="1"/>
      <c r="C198" s="1"/>
      <c r="D198" s="1"/>
      <c r="E198" s="1"/>
      <c r="F198" s="1"/>
      <c r="G198" s="1"/>
      <c r="H198" s="1"/>
      <c r="I198" s="1"/>
      <c r="J198" s="1"/>
      <c r="K198" s="1"/>
      <c r="L198" s="1"/>
      <c r="AQ198" s="1"/>
      <c r="AR198" s="305"/>
      <c r="AS198" s="305"/>
      <c r="AT198" s="305"/>
      <c r="AU198" s="305"/>
      <c r="AV198" s="305"/>
      <c r="AW198" s="305"/>
      <c r="AX198" s="305"/>
      <c r="AY198" s="1"/>
      <c r="AZ198" s="1"/>
      <c r="BA198" s="1"/>
      <c r="BB198" s="1"/>
      <c r="BC198" s="1"/>
      <c r="BD198" s="1"/>
      <c r="BE198" s="1"/>
      <c r="BF198" s="1"/>
    </row>
    <row r="199" spans="1:58" x14ac:dyDescent="0.25">
      <c r="A199" s="1"/>
      <c r="B199" s="1"/>
      <c r="C199" s="1"/>
      <c r="D199" s="1"/>
      <c r="E199" s="1"/>
      <c r="F199" s="1"/>
      <c r="G199" s="1"/>
      <c r="H199" s="1"/>
      <c r="I199" s="1"/>
      <c r="J199" s="1"/>
      <c r="K199" s="1"/>
      <c r="L199" s="1"/>
      <c r="AQ199" s="1"/>
      <c r="AR199" s="1"/>
      <c r="AS199" s="1"/>
      <c r="AT199" s="1"/>
      <c r="AU199" s="1"/>
      <c r="AV199" s="1"/>
      <c r="AW199" s="1"/>
      <c r="AX199" s="1"/>
      <c r="AY199" s="1"/>
      <c r="AZ199" s="1"/>
      <c r="BA199" s="1"/>
      <c r="BB199" s="1"/>
      <c r="BC199" s="1"/>
      <c r="BD199" s="1"/>
      <c r="BE199" s="1"/>
      <c r="BF199" s="1"/>
    </row>
    <row r="200" spans="1:58" x14ac:dyDescent="0.25">
      <c r="A200" s="1"/>
      <c r="B200" s="1"/>
      <c r="C200" s="1"/>
      <c r="D200" s="1"/>
      <c r="E200" s="1"/>
      <c r="F200" s="1"/>
      <c r="G200" s="1"/>
      <c r="H200" s="1"/>
      <c r="I200" s="1"/>
      <c r="J200" s="1"/>
      <c r="K200" s="1"/>
      <c r="L200" s="1"/>
      <c r="AQ200" s="1"/>
      <c r="AR200" s="1"/>
      <c r="AS200" s="1"/>
      <c r="AT200" s="1"/>
      <c r="AU200" s="1"/>
      <c r="AV200" s="1"/>
      <c r="AW200" s="1"/>
      <c r="AX200" s="1"/>
      <c r="AY200" s="1"/>
      <c r="AZ200" s="1"/>
      <c r="BA200" s="1"/>
      <c r="BB200" s="1"/>
      <c r="BC200" s="1"/>
      <c r="BD200" s="1"/>
      <c r="BE200" s="1"/>
      <c r="BF200" s="1"/>
    </row>
    <row r="201" spans="1:58" x14ac:dyDescent="0.25">
      <c r="A201" s="1"/>
      <c r="B201" s="1"/>
      <c r="C201" s="1"/>
      <c r="D201" s="1"/>
      <c r="E201" s="1"/>
      <c r="F201" s="1"/>
      <c r="G201" s="1"/>
      <c r="H201" s="1"/>
      <c r="I201" s="1"/>
      <c r="J201" s="1"/>
      <c r="K201" s="1"/>
      <c r="L201" s="1"/>
      <c r="AQ201" s="1"/>
      <c r="AR201" s="1"/>
      <c r="AS201" s="1"/>
      <c r="AT201" s="1"/>
      <c r="AU201" s="1"/>
      <c r="AV201" s="1"/>
      <c r="AW201" s="1"/>
      <c r="AX201" s="1"/>
      <c r="AY201" s="1"/>
      <c r="AZ201" s="1"/>
      <c r="BA201" s="1"/>
      <c r="BB201" s="1"/>
      <c r="BC201" s="1"/>
      <c r="BD201" s="1"/>
      <c r="BE201" s="1"/>
      <c r="BF201" s="1"/>
    </row>
    <row r="202" spans="1:58" x14ac:dyDescent="0.25">
      <c r="A202" s="1"/>
      <c r="B202" s="1"/>
      <c r="C202" s="1"/>
      <c r="D202" s="1"/>
      <c r="E202" s="1"/>
      <c r="F202" s="1"/>
      <c r="G202" s="1"/>
      <c r="H202" s="1"/>
      <c r="I202" s="1"/>
      <c r="J202" s="1"/>
      <c r="K202" s="1"/>
      <c r="L202" s="1"/>
      <c r="AQ202" s="1"/>
      <c r="AR202" s="1"/>
      <c r="AS202" s="1"/>
      <c r="AT202" s="1"/>
      <c r="AU202" s="1"/>
      <c r="AV202" s="1"/>
      <c r="AW202" s="1"/>
      <c r="AX202" s="1"/>
      <c r="AY202" s="1"/>
      <c r="AZ202" s="1"/>
      <c r="BA202" s="1"/>
      <c r="BB202" s="1"/>
      <c r="BC202" s="1"/>
      <c r="BD202" s="1"/>
      <c r="BE202" s="1"/>
      <c r="BF202" s="1"/>
    </row>
    <row r="203" spans="1:58" x14ac:dyDescent="0.25">
      <c r="A203" s="1"/>
      <c r="B203" s="1"/>
      <c r="C203" s="1"/>
      <c r="D203" s="1"/>
      <c r="E203" s="1"/>
      <c r="F203" s="1"/>
      <c r="G203" s="1"/>
      <c r="H203" s="1"/>
      <c r="I203" s="1"/>
      <c r="J203" s="1"/>
      <c r="K203" s="1"/>
      <c r="L203" s="1"/>
      <c r="AQ203" s="1"/>
      <c r="AR203" s="1"/>
      <c r="AS203" s="1"/>
      <c r="AT203" s="1"/>
      <c r="AU203" s="1"/>
      <c r="AV203" s="1"/>
      <c r="AW203" s="1"/>
      <c r="AX203" s="1"/>
      <c r="AY203" s="1"/>
      <c r="AZ203" s="1"/>
      <c r="BA203" s="1"/>
      <c r="BB203" s="1"/>
      <c r="BC203" s="1"/>
      <c r="BD203" s="1"/>
      <c r="BE203" s="1"/>
      <c r="BF203" s="1"/>
    </row>
    <row r="204" spans="1:58" x14ac:dyDescent="0.25">
      <c r="A204" s="1"/>
      <c r="B204" s="1"/>
      <c r="C204" s="1"/>
      <c r="D204" s="1"/>
      <c r="E204" s="1"/>
      <c r="F204" s="1"/>
      <c r="G204" s="1"/>
      <c r="H204" s="1"/>
      <c r="I204" s="1"/>
      <c r="J204" s="1"/>
      <c r="K204" s="1"/>
      <c r="L204" s="1"/>
      <c r="AQ204" s="1"/>
      <c r="AR204" s="1"/>
      <c r="AS204" s="1"/>
      <c r="AT204" s="1"/>
      <c r="AU204" s="1"/>
      <c r="AV204" s="1"/>
      <c r="AW204" s="1"/>
      <c r="AX204" s="1"/>
      <c r="AY204" s="1"/>
      <c r="AZ204" s="1"/>
      <c r="BA204" s="1"/>
      <c r="BB204" s="1"/>
      <c r="BC204" s="1"/>
      <c r="BD204" s="1"/>
      <c r="BE204" s="1"/>
      <c r="BF204" s="1"/>
    </row>
    <row r="205" spans="1:58" x14ac:dyDescent="0.25">
      <c r="A205" s="1"/>
      <c r="B205" s="1"/>
      <c r="C205" s="1"/>
      <c r="D205" s="1"/>
      <c r="E205" s="1"/>
      <c r="F205" s="1"/>
      <c r="G205" s="1"/>
      <c r="H205" s="1"/>
      <c r="I205" s="1"/>
      <c r="J205" s="1"/>
      <c r="K205" s="1"/>
      <c r="L205" s="1"/>
      <c r="AQ205" s="1"/>
      <c r="AR205" s="1"/>
      <c r="AS205" s="1"/>
      <c r="AT205" s="1"/>
      <c r="AU205" s="1"/>
      <c r="AV205" s="1"/>
      <c r="AW205" s="1"/>
      <c r="AX205" s="1"/>
      <c r="AY205" s="1"/>
      <c r="AZ205" s="1"/>
      <c r="BA205" s="1"/>
      <c r="BB205" s="1"/>
      <c r="BC205" s="1"/>
      <c r="BD205" s="1"/>
      <c r="BE205" s="1"/>
      <c r="BF205" s="1"/>
    </row>
    <row r="206" spans="1:58" x14ac:dyDescent="0.25">
      <c r="A206" s="1"/>
      <c r="B206" s="1"/>
      <c r="C206" s="1"/>
      <c r="D206" s="1"/>
      <c r="E206" s="1"/>
      <c r="F206" s="1"/>
      <c r="G206" s="1"/>
      <c r="H206" s="1"/>
      <c r="I206" s="1"/>
      <c r="J206" s="1"/>
      <c r="K206" s="1"/>
      <c r="L206" s="1"/>
      <c r="AQ206" s="1"/>
      <c r="AR206" s="1"/>
      <c r="AS206" s="1"/>
      <c r="AT206" s="1"/>
      <c r="AU206" s="1"/>
      <c r="AV206" s="1"/>
      <c r="AW206" s="1"/>
      <c r="AX206" s="1"/>
      <c r="AY206" s="1"/>
      <c r="AZ206" s="1"/>
      <c r="BA206" s="1"/>
      <c r="BB206" s="1"/>
      <c r="BC206" s="1"/>
      <c r="BD206" s="1"/>
      <c r="BE206" s="1"/>
      <c r="BF206" s="1"/>
    </row>
    <row r="207" spans="1:58" x14ac:dyDescent="0.25">
      <c r="A207" s="1"/>
      <c r="B207" s="1"/>
      <c r="C207" s="1"/>
      <c r="D207" s="1"/>
      <c r="E207" s="1"/>
      <c r="F207" s="1"/>
      <c r="G207" s="1"/>
      <c r="H207" s="1"/>
      <c r="I207" s="1"/>
      <c r="J207" s="1"/>
      <c r="K207" s="1"/>
      <c r="L207" s="1"/>
      <c r="AQ207" s="1"/>
      <c r="AR207" s="1"/>
      <c r="AS207" s="1"/>
      <c r="AT207" s="1"/>
      <c r="AU207" s="1"/>
      <c r="AV207" s="1"/>
      <c r="AW207" s="1"/>
      <c r="AX207" s="1"/>
      <c r="AY207" s="1"/>
      <c r="AZ207" s="1"/>
      <c r="BA207" s="1"/>
      <c r="BB207" s="1"/>
      <c r="BC207" s="1"/>
      <c r="BD207" s="1"/>
      <c r="BE207" s="1"/>
      <c r="BF207" s="1"/>
    </row>
    <row r="208" spans="1:58" x14ac:dyDescent="0.25">
      <c r="A208" s="1"/>
      <c r="B208" s="1"/>
      <c r="C208" s="1"/>
      <c r="D208" s="1"/>
      <c r="E208" s="1"/>
      <c r="F208" s="1"/>
      <c r="G208" s="1"/>
      <c r="H208" s="1"/>
      <c r="I208" s="1"/>
      <c r="J208" s="1"/>
      <c r="K208" s="1"/>
      <c r="L208" s="1"/>
      <c r="AQ208" s="1"/>
      <c r="AR208" s="1"/>
      <c r="AS208" s="1"/>
      <c r="AT208" s="1"/>
      <c r="AU208" s="1"/>
      <c r="AV208" s="1"/>
      <c r="AW208" s="1"/>
      <c r="AX208" s="1"/>
      <c r="AY208" s="1"/>
      <c r="AZ208" s="1"/>
      <c r="BA208" s="1"/>
      <c r="BB208" s="1"/>
      <c r="BC208" s="1"/>
      <c r="BD208" s="1"/>
      <c r="BE208" s="1"/>
      <c r="BF208" s="1"/>
    </row>
    <row r="209" spans="1:58" x14ac:dyDescent="0.25">
      <c r="A209" s="1"/>
      <c r="B209" s="1"/>
      <c r="C209" s="1"/>
      <c r="D209" s="1"/>
      <c r="E209" s="1"/>
      <c r="F209" s="1"/>
      <c r="G209" s="1"/>
      <c r="H209" s="1"/>
      <c r="I209" s="1"/>
      <c r="J209" s="1"/>
      <c r="K209" s="1"/>
      <c r="L209" s="1"/>
      <c r="AQ209" s="1"/>
      <c r="AR209" s="1"/>
      <c r="AS209" s="1"/>
      <c r="AT209" s="1"/>
      <c r="AU209" s="1"/>
      <c r="AV209" s="1"/>
      <c r="AW209" s="1"/>
      <c r="AX209" s="1"/>
      <c r="AY209" s="1"/>
      <c r="AZ209" s="1"/>
      <c r="BA209" s="1"/>
      <c r="BB209" s="1"/>
      <c r="BC209" s="1"/>
      <c r="BD209" s="1"/>
      <c r="BE209" s="1"/>
      <c r="BF209" s="1"/>
    </row>
    <row r="210" spans="1:58" x14ac:dyDescent="0.25">
      <c r="A210" s="1"/>
      <c r="B210" s="1"/>
      <c r="C210" s="1"/>
      <c r="D210" s="1"/>
      <c r="E210" s="1"/>
      <c r="F210" s="1"/>
      <c r="G210" s="1"/>
      <c r="H210" s="1"/>
      <c r="I210" s="1"/>
      <c r="J210" s="1"/>
      <c r="K210" s="1"/>
      <c r="L210" s="1"/>
      <c r="AQ210" s="1"/>
      <c r="AR210" s="1"/>
      <c r="AS210" s="1"/>
      <c r="AT210" s="1"/>
      <c r="AU210" s="1"/>
      <c r="AV210" s="1"/>
      <c r="AW210" s="1"/>
      <c r="AX210" s="1"/>
      <c r="AY210" s="1"/>
      <c r="AZ210" s="1"/>
      <c r="BA210" s="1"/>
      <c r="BB210" s="1"/>
      <c r="BC210" s="1"/>
      <c r="BD210" s="1"/>
      <c r="BE210" s="1"/>
      <c r="BF210" s="1"/>
    </row>
    <row r="211" spans="1:58" x14ac:dyDescent="0.25">
      <c r="A211" s="1"/>
      <c r="B211" s="1"/>
      <c r="C211" s="1"/>
      <c r="D211" s="1"/>
      <c r="E211" s="1"/>
      <c r="F211" s="1"/>
      <c r="G211" s="1"/>
      <c r="H211" s="1"/>
      <c r="I211" s="1"/>
      <c r="J211" s="1"/>
      <c r="K211" s="1"/>
      <c r="L211" s="1"/>
      <c r="AQ211" s="1"/>
      <c r="AR211" s="1"/>
      <c r="AS211" s="1"/>
      <c r="AT211" s="1"/>
      <c r="AU211" s="1"/>
      <c r="AV211" s="1"/>
      <c r="AW211" s="1"/>
      <c r="AX211" s="1"/>
      <c r="AY211" s="1"/>
      <c r="AZ211" s="1"/>
      <c r="BA211" s="1"/>
      <c r="BB211" s="1"/>
      <c r="BC211" s="1"/>
      <c r="BD211" s="1"/>
      <c r="BE211" s="1"/>
      <c r="BF211" s="1"/>
    </row>
    <row r="212" spans="1:58" x14ac:dyDescent="0.25">
      <c r="A212" s="1"/>
      <c r="B212" s="1"/>
      <c r="C212" s="1"/>
      <c r="D212" s="1"/>
      <c r="E212" s="1"/>
      <c r="F212" s="1"/>
      <c r="G212" s="1"/>
      <c r="H212" s="1"/>
      <c r="I212" s="1"/>
      <c r="J212" s="1"/>
      <c r="K212" s="1"/>
      <c r="L212" s="1"/>
      <c r="AQ212" s="1"/>
      <c r="AR212" s="1"/>
      <c r="AS212" s="1"/>
      <c r="AT212" s="1"/>
      <c r="AU212" s="1"/>
      <c r="AV212" s="1"/>
      <c r="AW212" s="1"/>
      <c r="AX212" s="1"/>
      <c r="AY212" s="1"/>
      <c r="AZ212" s="1"/>
      <c r="BA212" s="1"/>
      <c r="BB212" s="1"/>
      <c r="BC212" s="1"/>
      <c r="BD212" s="1"/>
      <c r="BE212" s="1"/>
      <c r="BF212" s="1"/>
    </row>
    <row r="213" spans="1:58" x14ac:dyDescent="0.25">
      <c r="A213" s="1"/>
      <c r="B213" s="1"/>
      <c r="C213" s="1"/>
      <c r="D213" s="1"/>
      <c r="E213" s="1"/>
      <c r="F213" s="1"/>
      <c r="G213" s="1"/>
      <c r="H213" s="1"/>
      <c r="I213" s="1"/>
      <c r="J213" s="1"/>
      <c r="K213" s="1"/>
      <c r="L213" s="1"/>
      <c r="AQ213" s="1"/>
      <c r="AR213" s="1"/>
      <c r="AS213" s="1"/>
      <c r="AT213" s="1"/>
      <c r="AU213" s="1"/>
      <c r="AV213" s="1"/>
      <c r="AW213" s="1"/>
      <c r="AX213" s="1"/>
      <c r="AY213" s="1"/>
      <c r="AZ213" s="1"/>
      <c r="BA213" s="1"/>
      <c r="BB213" s="1"/>
      <c r="BC213" s="1"/>
      <c r="BD213" s="1"/>
      <c r="BE213" s="1"/>
      <c r="BF213" s="1"/>
    </row>
    <row r="214" spans="1:58" x14ac:dyDescent="0.25">
      <c r="A214" s="1"/>
      <c r="B214" s="1"/>
      <c r="C214" s="1"/>
      <c r="D214" s="1"/>
      <c r="E214" s="1"/>
      <c r="F214" s="1"/>
      <c r="G214" s="1"/>
      <c r="H214" s="1"/>
      <c r="I214" s="1"/>
      <c r="J214" s="1"/>
      <c r="K214" s="1"/>
      <c r="L214" s="1"/>
      <c r="AQ214" s="1"/>
      <c r="AR214" s="1"/>
      <c r="AS214" s="1"/>
      <c r="AT214" s="1"/>
      <c r="AU214" s="1"/>
      <c r="AV214" s="1"/>
      <c r="AW214" s="1"/>
      <c r="AX214" s="1"/>
      <c r="AY214" s="1"/>
      <c r="AZ214" s="1"/>
      <c r="BA214" s="1"/>
      <c r="BB214" s="1"/>
      <c r="BC214" s="1"/>
      <c r="BD214" s="1"/>
      <c r="BE214" s="1"/>
      <c r="BF214" s="1"/>
    </row>
    <row r="215" spans="1:58" x14ac:dyDescent="0.25">
      <c r="A215" s="1"/>
      <c r="B215" s="1"/>
      <c r="C215" s="1"/>
      <c r="D215" s="1"/>
      <c r="E215" s="1"/>
      <c r="F215" s="1"/>
      <c r="G215" s="1"/>
      <c r="H215" s="1"/>
      <c r="I215" s="1"/>
      <c r="J215" s="1"/>
      <c r="K215" s="1"/>
      <c r="L215" s="1"/>
      <c r="AQ215" s="1"/>
      <c r="AR215" s="1"/>
      <c r="AS215" s="1"/>
      <c r="AT215" s="1"/>
      <c r="AU215" s="1"/>
      <c r="AV215" s="1"/>
      <c r="AW215" s="1"/>
      <c r="AX215" s="1"/>
      <c r="AY215" s="1"/>
      <c r="AZ215" s="1"/>
      <c r="BA215" s="1"/>
      <c r="BB215" s="1"/>
      <c r="BC215" s="1"/>
      <c r="BD215" s="1"/>
      <c r="BE215" s="1"/>
      <c r="BF215" s="1"/>
    </row>
    <row r="216" spans="1:58" x14ac:dyDescent="0.25">
      <c r="A216" s="1"/>
      <c r="B216" s="1"/>
      <c r="C216" s="1"/>
      <c r="D216" s="1"/>
      <c r="E216" s="1"/>
      <c r="F216" s="1"/>
      <c r="G216" s="1"/>
      <c r="H216" s="1"/>
      <c r="I216" s="1"/>
      <c r="J216" s="1"/>
      <c r="K216" s="1"/>
      <c r="L216" s="1"/>
      <c r="AQ216" s="1"/>
      <c r="AR216" s="1"/>
      <c r="AS216" s="1"/>
      <c r="AT216" s="1"/>
      <c r="AU216" s="1"/>
      <c r="AV216" s="1"/>
      <c r="AW216" s="1"/>
      <c r="AX216" s="1"/>
      <c r="AY216" s="1"/>
      <c r="AZ216" s="1"/>
      <c r="BA216" s="1"/>
      <c r="BB216" s="1"/>
      <c r="BC216" s="1"/>
      <c r="BD216" s="1"/>
      <c r="BE216" s="1"/>
      <c r="BF216" s="1"/>
    </row>
    <row r="217" spans="1:58" x14ac:dyDescent="0.25">
      <c r="A217" s="1"/>
      <c r="B217" s="1"/>
      <c r="C217" s="1"/>
      <c r="D217" s="1"/>
      <c r="E217" s="1"/>
      <c r="F217" s="1"/>
      <c r="G217" s="1"/>
      <c r="H217" s="1"/>
      <c r="I217" s="1"/>
      <c r="J217" s="1"/>
      <c r="K217" s="1"/>
      <c r="L217" s="1"/>
      <c r="AQ217" s="1"/>
      <c r="AR217" s="1"/>
      <c r="AS217" s="1"/>
      <c r="AT217" s="1"/>
      <c r="AU217" s="1"/>
      <c r="AV217" s="1"/>
      <c r="AW217" s="1"/>
      <c r="AX217" s="1"/>
      <c r="AY217" s="1"/>
      <c r="AZ217" s="1"/>
      <c r="BA217" s="1"/>
      <c r="BB217" s="1"/>
      <c r="BC217" s="1"/>
      <c r="BD217" s="1"/>
      <c r="BE217" s="1"/>
      <c r="BF217" s="1"/>
    </row>
    <row r="218" spans="1:58" x14ac:dyDescent="0.25">
      <c r="A218" s="1"/>
      <c r="B218" s="1"/>
      <c r="C218" s="1"/>
      <c r="D218" s="1"/>
      <c r="E218" s="1"/>
      <c r="F218" s="1"/>
      <c r="G218" s="1"/>
      <c r="H218" s="1"/>
      <c r="I218" s="1"/>
      <c r="J218" s="1"/>
      <c r="K218" s="1"/>
      <c r="L218" s="1"/>
      <c r="AQ218" s="1"/>
      <c r="AR218" s="1"/>
      <c r="AS218" s="1"/>
    </row>
    <row r="219" spans="1:58" x14ac:dyDescent="0.25">
      <c r="A219" s="1"/>
      <c r="B219" s="1"/>
      <c r="C219" s="1"/>
      <c r="D219" s="1"/>
      <c r="E219" s="1"/>
      <c r="F219" s="1"/>
      <c r="G219" s="1"/>
      <c r="H219" s="1"/>
      <c r="I219" s="1"/>
      <c r="J219" s="1"/>
      <c r="K219" s="1"/>
      <c r="L219" s="1"/>
      <c r="AQ219" s="1"/>
      <c r="AR219" s="1"/>
      <c r="AS219" s="1"/>
    </row>
    <row r="220" spans="1:58" x14ac:dyDescent="0.25">
      <c r="A220" s="1"/>
      <c r="B220" s="1"/>
      <c r="C220" s="1"/>
      <c r="D220" s="1"/>
      <c r="E220" s="1"/>
      <c r="F220" s="1"/>
      <c r="G220" s="1"/>
      <c r="H220" s="1"/>
      <c r="I220" s="1"/>
      <c r="J220" s="1"/>
      <c r="K220" s="1"/>
      <c r="L220" s="1"/>
      <c r="AQ220" s="1"/>
      <c r="AR220" s="1"/>
      <c r="AS220" s="1"/>
    </row>
    <row r="221" spans="1:58" x14ac:dyDescent="0.25">
      <c r="A221" s="1"/>
      <c r="B221" s="1"/>
      <c r="C221" s="1"/>
      <c r="D221" s="1"/>
      <c r="E221" s="1"/>
      <c r="F221" s="1"/>
      <c r="G221" s="1"/>
      <c r="H221" s="1"/>
      <c r="I221" s="1"/>
      <c r="J221" s="1"/>
      <c r="K221" s="1"/>
      <c r="L221" s="1"/>
      <c r="AQ221" s="1"/>
      <c r="AR221" s="1"/>
      <c r="AS221" s="1"/>
    </row>
    <row r="222" spans="1:58" x14ac:dyDescent="0.25">
      <c r="A222" s="1"/>
    </row>
    <row r="223" spans="1:58" x14ac:dyDescent="0.25">
      <c r="A223" s="1"/>
    </row>
  </sheetData>
  <sheetProtection sheet="1" objects="1" scenarios="1"/>
  <mergeCells count="39">
    <mergeCell ref="B196:K197"/>
    <mergeCell ref="F177:H177"/>
    <mergeCell ref="B178:K179"/>
    <mergeCell ref="F186:H186"/>
    <mergeCell ref="B187:K188"/>
    <mergeCell ref="F195:H195"/>
    <mergeCell ref="B151:K152"/>
    <mergeCell ref="F159:H159"/>
    <mergeCell ref="B160:K161"/>
    <mergeCell ref="F168:H168"/>
    <mergeCell ref="B169:K170"/>
    <mergeCell ref="F132:H132"/>
    <mergeCell ref="B133:K134"/>
    <mergeCell ref="F141:H141"/>
    <mergeCell ref="B142:K143"/>
    <mergeCell ref="F150:H150"/>
    <mergeCell ref="B106:K107"/>
    <mergeCell ref="F114:H114"/>
    <mergeCell ref="B115:K116"/>
    <mergeCell ref="F123:H123"/>
    <mergeCell ref="B124:K125"/>
    <mergeCell ref="F87:H87"/>
    <mergeCell ref="B88:K89"/>
    <mergeCell ref="F96:H96"/>
    <mergeCell ref="B97:K98"/>
    <mergeCell ref="F105:H105"/>
    <mergeCell ref="B79:K80"/>
    <mergeCell ref="D37:G37"/>
    <mergeCell ref="B70:K71"/>
    <mergeCell ref="F69:H69"/>
    <mergeCell ref="B43:K44"/>
    <mergeCell ref="B52:K53"/>
    <mergeCell ref="F60:H60"/>
    <mergeCell ref="B61:K62"/>
    <mergeCell ref="B16:K16"/>
    <mergeCell ref="B25:K26"/>
    <mergeCell ref="B34:K35"/>
    <mergeCell ref="D19:G19"/>
    <mergeCell ref="F78:H78"/>
  </mergeCells>
  <pageMargins left="0.7" right="0.7" top="0.75" bottom="0.75" header="0.3" footer="0.3"/>
  <pageSetup orientation="portrait" r:id="rId1"/>
  <ignoredErrors>
    <ignoredError sqref="F39:I39 F48:J48 F57:I57 F66:J66 F75:I75 F84:I84 G93:I93 F102:I102 F111:I111 F120:I120 G129:I129 F138:I138 F147:I147 F156:I156 F165:I165 F174:I174 F183:I183 F192:I192" unlockedFormula="1"/>
    <ignoredError sqref="J31:K31 E33" evalError="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608"/>
  <sheetViews>
    <sheetView tabSelected="1" zoomScale="110" zoomScaleNormal="110" workbookViewId="0">
      <selection activeCell="S32" sqref="S32"/>
    </sheetView>
  </sheetViews>
  <sheetFormatPr defaultRowHeight="15" x14ac:dyDescent="0.25"/>
  <cols>
    <col min="1" max="1" width="4.7109375" customWidth="1"/>
    <col min="2" max="2" width="3.85546875" customWidth="1"/>
    <col min="3" max="3" width="14.7109375" customWidth="1"/>
    <col min="4" max="5" width="9.7109375" customWidth="1"/>
    <col min="6" max="12" width="9.28515625" customWidth="1"/>
    <col min="13" max="13" width="3.85546875" customWidth="1"/>
    <col min="14" max="14" width="17.5703125" customWidth="1"/>
    <col min="15" max="20" width="6.7109375" customWidth="1"/>
    <col min="21" max="25" width="10.7109375" customWidth="1"/>
  </cols>
  <sheetData>
    <row r="1" spans="1:34" ht="15" customHeight="1" x14ac:dyDescent="0.2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row>
    <row r="2" spans="1:34" ht="15" customHeight="1" x14ac:dyDescent="0.3">
      <c r="A2" s="1"/>
      <c r="B2" s="393" t="s">
        <v>0</v>
      </c>
      <c r="C2" s="393"/>
      <c r="D2" s="393"/>
      <c r="E2" s="393"/>
      <c r="F2" s="393"/>
      <c r="G2" s="393"/>
      <c r="H2" s="393"/>
      <c r="I2" s="393"/>
      <c r="J2" s="393"/>
      <c r="K2" s="393"/>
      <c r="L2" s="393"/>
      <c r="M2" s="393"/>
      <c r="N2" s="1"/>
      <c r="O2" s="1"/>
      <c r="P2" s="1"/>
      <c r="Q2" s="1"/>
      <c r="R2" s="1"/>
      <c r="S2" s="1"/>
      <c r="T2" s="1"/>
      <c r="U2" s="1"/>
      <c r="V2" s="1"/>
      <c r="W2" s="1"/>
      <c r="X2" s="1"/>
      <c r="Y2" s="1"/>
      <c r="Z2" s="1"/>
      <c r="AA2" s="1"/>
      <c r="AB2" s="1"/>
      <c r="AC2" s="1"/>
      <c r="AD2" s="1"/>
      <c r="AE2" s="1"/>
    </row>
    <row r="3" spans="1:34" ht="15" customHeight="1" x14ac:dyDescent="0.3">
      <c r="A3" s="1"/>
      <c r="B3" s="142"/>
      <c r="C3" s="142"/>
      <c r="D3" s="142"/>
      <c r="E3" s="142"/>
      <c r="F3" s="142"/>
      <c r="G3" s="142"/>
      <c r="H3" s="142"/>
      <c r="I3" s="142"/>
      <c r="J3" s="142"/>
      <c r="K3" s="142"/>
      <c r="L3" s="142"/>
      <c r="M3" s="142"/>
      <c r="N3" s="1"/>
      <c r="O3" s="1"/>
      <c r="P3" s="1"/>
      <c r="Q3" s="1"/>
      <c r="R3" s="1"/>
      <c r="S3" s="1"/>
      <c r="T3" s="1"/>
      <c r="U3" s="1"/>
      <c r="V3" s="1"/>
      <c r="W3" s="1"/>
      <c r="X3" s="1"/>
      <c r="Y3" s="1"/>
      <c r="Z3" s="1"/>
      <c r="AA3" s="1"/>
      <c r="AB3" s="1"/>
      <c r="AC3" s="1"/>
      <c r="AD3" s="1"/>
      <c r="AE3" s="1"/>
    </row>
    <row r="4" spans="1:34" ht="15" customHeight="1" x14ac:dyDescent="0.3">
      <c r="A4" s="1"/>
      <c r="B4" s="393" t="s">
        <v>70</v>
      </c>
      <c r="C4" s="393"/>
      <c r="D4" s="393"/>
      <c r="E4" s="393"/>
      <c r="F4" s="393"/>
      <c r="G4" s="393"/>
      <c r="H4" s="393"/>
      <c r="I4" s="393"/>
      <c r="J4" s="393"/>
      <c r="K4" s="393"/>
      <c r="L4" s="393"/>
      <c r="M4" s="393"/>
      <c r="N4" s="1"/>
      <c r="O4" s="1"/>
      <c r="P4" s="1"/>
      <c r="Q4" s="1"/>
      <c r="R4" s="1"/>
      <c r="S4" s="1"/>
      <c r="T4" s="1"/>
      <c r="U4" s="1"/>
      <c r="V4" s="1"/>
      <c r="W4" s="1"/>
      <c r="X4" s="1"/>
      <c r="Y4" s="1"/>
      <c r="Z4" s="1"/>
      <c r="AA4" s="1"/>
      <c r="AB4" s="1"/>
      <c r="AC4" s="1"/>
      <c r="AD4" s="1"/>
      <c r="AE4" s="1"/>
    </row>
    <row r="5" spans="1:34" ht="15" customHeight="1" x14ac:dyDescent="0.25">
      <c r="A5" s="1"/>
      <c r="B5" s="143"/>
      <c r="C5" s="143"/>
      <c r="D5" s="143"/>
      <c r="E5" s="143"/>
      <c r="F5" s="143"/>
      <c r="G5" s="143"/>
      <c r="H5" s="143"/>
      <c r="I5" s="143"/>
      <c r="J5" s="143"/>
      <c r="K5" s="143"/>
      <c r="L5" s="143"/>
      <c r="M5" s="143"/>
      <c r="N5" s="1"/>
      <c r="O5" s="1"/>
      <c r="P5" s="1"/>
      <c r="Q5" s="1"/>
      <c r="R5" s="1"/>
      <c r="S5" s="1"/>
      <c r="T5" s="1"/>
      <c r="U5" s="1"/>
      <c r="V5" s="1"/>
      <c r="W5" s="1"/>
      <c r="X5" s="1"/>
      <c r="Y5" s="1"/>
      <c r="Z5" s="1"/>
      <c r="AA5" s="1"/>
      <c r="AB5" s="1"/>
      <c r="AC5" s="1"/>
      <c r="AD5" s="1"/>
      <c r="AE5" s="1"/>
      <c r="AF5" s="1"/>
      <c r="AG5" s="1"/>
      <c r="AH5" s="1"/>
    </row>
    <row r="6" spans="1:34" ht="15" customHeight="1" x14ac:dyDescent="0.25">
      <c r="A6" s="1"/>
      <c r="B6" s="201"/>
      <c r="C6" s="210" t="s">
        <v>91</v>
      </c>
      <c r="D6" s="210"/>
      <c r="E6" s="210"/>
      <c r="F6" s="210"/>
      <c r="G6" s="210"/>
      <c r="H6" s="210"/>
      <c r="I6" s="210"/>
      <c r="J6" s="210"/>
      <c r="K6" s="210"/>
      <c r="L6" s="210"/>
      <c r="M6" s="201"/>
      <c r="N6" s="1"/>
      <c r="O6" s="1"/>
      <c r="P6" s="1"/>
      <c r="Q6" s="1"/>
      <c r="R6" s="1"/>
      <c r="S6" s="1"/>
      <c r="T6" s="1"/>
      <c r="U6" s="1"/>
      <c r="V6" s="1"/>
      <c r="W6" s="1"/>
      <c r="X6" s="1"/>
      <c r="Y6" s="1"/>
      <c r="Z6" s="1"/>
      <c r="AA6" s="1"/>
      <c r="AB6" s="1"/>
      <c r="AC6" s="1"/>
      <c r="AD6" s="1"/>
      <c r="AE6" s="1"/>
      <c r="AF6" s="1"/>
      <c r="AG6" s="1"/>
      <c r="AH6" s="1"/>
    </row>
    <row r="7" spans="1:34" ht="15" customHeight="1" x14ac:dyDescent="0.25">
      <c r="A7" s="1"/>
      <c r="B7" s="201"/>
      <c r="C7" s="210" t="s">
        <v>122</v>
      </c>
      <c r="D7" s="210"/>
      <c r="E7" s="210"/>
      <c r="F7" s="210"/>
      <c r="G7" s="210"/>
      <c r="H7" s="210"/>
      <c r="I7" s="210"/>
      <c r="J7" s="210"/>
      <c r="K7" s="210"/>
      <c r="L7" s="210"/>
      <c r="M7" s="201"/>
      <c r="N7" s="1"/>
      <c r="O7" s="1"/>
      <c r="P7" s="1"/>
      <c r="Q7" s="1"/>
      <c r="R7" s="1"/>
      <c r="S7" s="1"/>
      <c r="T7" s="1"/>
      <c r="U7" s="1"/>
      <c r="V7" s="1"/>
      <c r="W7" s="1"/>
      <c r="X7" s="1"/>
      <c r="Y7" s="1"/>
      <c r="Z7" s="1"/>
      <c r="AA7" s="1"/>
      <c r="AB7" s="1"/>
      <c r="AC7" s="1"/>
      <c r="AD7" s="1"/>
      <c r="AE7" s="1"/>
      <c r="AF7" s="1"/>
      <c r="AG7" s="1"/>
      <c r="AH7" s="1"/>
    </row>
    <row r="8" spans="1:34" ht="15" customHeight="1" x14ac:dyDescent="0.25">
      <c r="A8" s="1"/>
      <c r="B8" s="201"/>
      <c r="C8" s="210" t="s">
        <v>123</v>
      </c>
      <c r="D8" s="210"/>
      <c r="E8" s="210"/>
      <c r="F8" s="210"/>
      <c r="G8" s="210"/>
      <c r="H8" s="210"/>
      <c r="I8" s="210"/>
      <c r="J8" s="210"/>
      <c r="K8" s="210"/>
      <c r="L8" s="210"/>
      <c r="M8" s="201"/>
      <c r="N8" s="1"/>
      <c r="O8" s="1"/>
      <c r="P8" s="1"/>
      <c r="Q8" s="1"/>
      <c r="R8" s="1"/>
      <c r="S8" s="1"/>
      <c r="T8" s="1"/>
      <c r="U8" s="1"/>
      <c r="V8" s="1"/>
      <c r="W8" s="1"/>
      <c r="X8" s="1"/>
      <c r="Y8" s="1"/>
      <c r="Z8" s="1"/>
      <c r="AA8" s="1"/>
      <c r="AB8" s="1"/>
      <c r="AC8" s="1"/>
      <c r="AD8" s="1"/>
      <c r="AE8" s="1"/>
      <c r="AF8" s="1"/>
      <c r="AG8" s="1"/>
      <c r="AH8" s="1"/>
    </row>
    <row r="9" spans="1:34" ht="15" customHeight="1" x14ac:dyDescent="0.25">
      <c r="A9" s="1"/>
      <c r="B9" s="201"/>
      <c r="C9" s="210"/>
      <c r="D9" s="210"/>
      <c r="E9" s="210"/>
      <c r="F9" s="210"/>
      <c r="G9" s="210"/>
      <c r="H9" s="210"/>
      <c r="I9" s="210"/>
      <c r="J9" s="210"/>
      <c r="K9" s="210"/>
      <c r="L9" s="210"/>
      <c r="M9" s="201"/>
      <c r="N9" s="1"/>
      <c r="O9" s="1"/>
      <c r="P9" s="1"/>
      <c r="Q9" s="1"/>
      <c r="R9" s="1"/>
      <c r="S9" s="1"/>
      <c r="T9" s="1"/>
      <c r="U9" s="1"/>
      <c r="V9" s="1"/>
      <c r="W9" s="1"/>
      <c r="X9" s="1"/>
      <c r="Y9" s="1"/>
      <c r="Z9" s="1"/>
      <c r="AA9" s="1"/>
      <c r="AB9" s="1"/>
      <c r="AC9" s="1"/>
      <c r="AD9" s="1"/>
      <c r="AE9" s="1"/>
      <c r="AF9" s="1"/>
      <c r="AG9" s="1"/>
      <c r="AH9" s="1"/>
    </row>
    <row r="10" spans="1:34" ht="15" customHeight="1" x14ac:dyDescent="0.25">
      <c r="A10" s="1"/>
      <c r="B10" s="201"/>
      <c r="C10" s="210" t="s">
        <v>92</v>
      </c>
      <c r="D10" s="210"/>
      <c r="E10" s="210"/>
      <c r="F10" s="210"/>
      <c r="G10" s="210"/>
      <c r="H10" s="210"/>
      <c r="I10" s="210"/>
      <c r="J10" s="210"/>
      <c r="K10" s="210"/>
      <c r="L10" s="210"/>
      <c r="M10" s="201"/>
      <c r="N10" s="1"/>
      <c r="O10" s="1"/>
      <c r="P10" s="1"/>
      <c r="Q10" s="1"/>
      <c r="R10" s="1"/>
      <c r="S10" s="1"/>
      <c r="T10" s="1"/>
      <c r="U10" s="1"/>
      <c r="V10" s="1"/>
      <c r="W10" s="1"/>
      <c r="X10" s="1"/>
      <c r="Y10" s="1"/>
      <c r="Z10" s="1"/>
      <c r="AA10" s="1"/>
      <c r="AB10" s="1"/>
      <c r="AC10" s="1"/>
      <c r="AD10" s="1"/>
      <c r="AE10" s="1"/>
      <c r="AF10" s="1"/>
      <c r="AG10" s="1"/>
      <c r="AH10" s="1"/>
    </row>
    <row r="11" spans="1:34" ht="15" customHeight="1" x14ac:dyDescent="0.25">
      <c r="A11" s="1"/>
      <c r="B11" s="201"/>
      <c r="C11" s="210" t="s">
        <v>93</v>
      </c>
      <c r="D11" s="210"/>
      <c r="E11" s="210"/>
      <c r="F11" s="210"/>
      <c r="G11" s="210"/>
      <c r="H11" s="210"/>
      <c r="I11" s="210"/>
      <c r="J11" s="210"/>
      <c r="K11" s="210"/>
      <c r="L11" s="210"/>
      <c r="M11" s="201"/>
      <c r="N11" s="1"/>
      <c r="O11" s="1"/>
      <c r="P11" s="1"/>
      <c r="Q11" s="1"/>
      <c r="R11" s="1"/>
      <c r="S11" s="1"/>
      <c r="T11" s="1"/>
      <c r="U11" s="1"/>
      <c r="V11" s="1"/>
      <c r="W11" s="1"/>
      <c r="X11" s="1"/>
      <c r="Y11" s="1"/>
      <c r="Z11" s="1"/>
      <c r="AA11" s="1"/>
      <c r="AB11" s="1"/>
      <c r="AC11" s="1"/>
      <c r="AD11" s="1"/>
      <c r="AE11" s="1"/>
      <c r="AF11" s="1"/>
      <c r="AG11" s="1"/>
      <c r="AH11" s="1"/>
    </row>
    <row r="12" spans="1:34" ht="15" customHeight="1" x14ac:dyDescent="0.25">
      <c r="A12" s="1"/>
      <c r="B12" s="201"/>
      <c r="C12" s="210" t="s">
        <v>94</v>
      </c>
      <c r="D12" s="210"/>
      <c r="E12" s="210"/>
      <c r="F12" s="210"/>
      <c r="G12" s="210"/>
      <c r="H12" s="210"/>
      <c r="I12" s="210"/>
      <c r="J12" s="210"/>
      <c r="K12" s="210"/>
      <c r="L12" s="210"/>
      <c r="M12" s="201"/>
      <c r="N12" s="1"/>
      <c r="O12" s="1"/>
      <c r="P12" s="1"/>
      <c r="Q12" s="1"/>
      <c r="R12" s="1"/>
      <c r="S12" s="1"/>
      <c r="T12" s="1"/>
      <c r="U12" s="1"/>
      <c r="V12" s="1"/>
      <c r="W12" s="1"/>
      <c r="X12" s="1"/>
      <c r="Y12" s="1"/>
      <c r="Z12" s="1"/>
      <c r="AA12" s="1"/>
      <c r="AB12" s="1"/>
      <c r="AC12" s="1"/>
      <c r="AD12" s="1"/>
      <c r="AE12" s="1"/>
      <c r="AF12" s="1"/>
      <c r="AG12" s="1"/>
      <c r="AH12" s="1"/>
    </row>
    <row r="13" spans="1:34" ht="15" customHeight="1" x14ac:dyDescent="0.25">
      <c r="A13" s="1"/>
      <c r="B13" s="201"/>
      <c r="C13" s="211" t="s">
        <v>95</v>
      </c>
      <c r="D13" s="210"/>
      <c r="E13" s="210"/>
      <c r="F13" s="210"/>
      <c r="G13" s="210"/>
      <c r="H13" s="210"/>
      <c r="I13" s="210"/>
      <c r="J13" s="210"/>
      <c r="K13" s="210"/>
      <c r="L13" s="210"/>
      <c r="M13" s="201"/>
      <c r="N13" s="1"/>
      <c r="O13" s="1"/>
      <c r="P13" s="1"/>
      <c r="Q13" s="1"/>
      <c r="R13" s="1"/>
      <c r="S13" s="1"/>
      <c r="T13" s="1"/>
      <c r="U13" s="1"/>
      <c r="V13" s="1"/>
      <c r="W13" s="1"/>
      <c r="X13" s="1"/>
      <c r="Y13" s="1"/>
      <c r="Z13" s="1"/>
      <c r="AA13" s="1"/>
      <c r="AB13" s="1"/>
      <c r="AC13" s="1"/>
      <c r="AD13" s="1"/>
      <c r="AE13" s="1"/>
      <c r="AF13" s="1"/>
      <c r="AG13" s="1"/>
      <c r="AH13" s="1"/>
    </row>
    <row r="14" spans="1:34" ht="15" customHeight="1" x14ac:dyDescent="0.25">
      <c r="A14" s="1"/>
      <c r="B14" s="201"/>
      <c r="C14" s="210" t="s">
        <v>103</v>
      </c>
      <c r="D14" s="210"/>
      <c r="E14" s="210"/>
      <c r="F14" s="210"/>
      <c r="G14" s="210"/>
      <c r="H14" s="210"/>
      <c r="I14" s="210"/>
      <c r="J14" s="210"/>
      <c r="K14" s="210"/>
      <c r="L14" s="210"/>
      <c r="M14" s="201"/>
      <c r="N14" s="1"/>
      <c r="O14" s="1"/>
      <c r="P14" s="1"/>
      <c r="Q14" s="1"/>
      <c r="R14" s="1"/>
      <c r="S14" s="1"/>
      <c r="T14" s="1"/>
      <c r="U14" s="1"/>
      <c r="V14" s="1"/>
      <c r="W14" s="1"/>
      <c r="X14" s="1"/>
      <c r="Y14" s="1"/>
      <c r="Z14" s="1"/>
      <c r="AA14" s="1"/>
      <c r="AB14" s="1"/>
      <c r="AC14" s="1"/>
      <c r="AD14" s="1"/>
      <c r="AE14" s="1"/>
      <c r="AF14" s="1"/>
      <c r="AG14" s="1"/>
      <c r="AH14" s="1"/>
    </row>
    <row r="15" spans="1:34" ht="15" customHeight="1" x14ac:dyDescent="0.25">
      <c r="A15" s="1"/>
      <c r="B15" s="201"/>
      <c r="C15" s="210"/>
      <c r="D15" s="210"/>
      <c r="E15" s="210"/>
      <c r="F15" s="210"/>
      <c r="G15" s="210"/>
      <c r="H15" s="210"/>
      <c r="I15" s="210"/>
      <c r="J15" s="210"/>
      <c r="K15" s="210"/>
      <c r="L15" s="210"/>
      <c r="M15" s="201"/>
      <c r="N15" s="1"/>
      <c r="O15" s="1"/>
      <c r="P15" s="1"/>
      <c r="Q15" s="1"/>
      <c r="R15" s="1"/>
      <c r="S15" s="1"/>
      <c r="T15" s="1"/>
      <c r="U15" s="1"/>
      <c r="V15" s="1"/>
      <c r="W15" s="1"/>
      <c r="X15" s="1"/>
      <c r="Y15" s="1"/>
      <c r="Z15" s="1"/>
      <c r="AA15" s="1"/>
      <c r="AB15" s="1"/>
      <c r="AC15" s="1"/>
      <c r="AD15" s="1"/>
      <c r="AE15" s="1"/>
      <c r="AF15" s="1"/>
      <c r="AG15" s="1"/>
      <c r="AH15" s="1"/>
    </row>
    <row r="16" spans="1:34" ht="15" customHeight="1" x14ac:dyDescent="0.25">
      <c r="A16" s="1"/>
      <c r="B16" s="201"/>
      <c r="C16" s="210" t="s">
        <v>104</v>
      </c>
      <c r="D16" s="210"/>
      <c r="E16" s="210"/>
      <c r="F16" s="210"/>
      <c r="G16" s="210"/>
      <c r="H16" s="210"/>
      <c r="I16" s="210"/>
      <c r="J16" s="210"/>
      <c r="K16" s="210"/>
      <c r="L16" s="210"/>
      <c r="M16" s="201"/>
      <c r="N16" s="1"/>
      <c r="O16" s="1"/>
      <c r="P16" s="1"/>
      <c r="Q16" s="1"/>
      <c r="R16" s="1"/>
      <c r="S16" s="1"/>
      <c r="T16" s="1"/>
      <c r="U16" s="1"/>
      <c r="V16" s="1"/>
      <c r="W16" s="1"/>
      <c r="X16" s="1"/>
      <c r="Y16" s="1"/>
      <c r="Z16" s="1"/>
      <c r="AA16" s="1"/>
      <c r="AB16" s="1"/>
      <c r="AC16" s="1"/>
      <c r="AD16" s="1"/>
      <c r="AE16" s="1"/>
      <c r="AF16" s="1"/>
      <c r="AG16" s="1"/>
      <c r="AH16" s="1"/>
    </row>
    <row r="17" spans="1:34" ht="15" customHeight="1" x14ac:dyDescent="0.25">
      <c r="A17" s="1"/>
      <c r="B17" s="201"/>
      <c r="C17" s="210" t="s">
        <v>96</v>
      </c>
      <c r="D17" s="210"/>
      <c r="E17" s="210"/>
      <c r="F17" s="210"/>
      <c r="G17" s="210"/>
      <c r="H17" s="210"/>
      <c r="I17" s="210"/>
      <c r="J17" s="210"/>
      <c r="K17" s="210"/>
      <c r="L17" s="210"/>
      <c r="M17" s="201"/>
      <c r="N17" s="1"/>
      <c r="O17" s="1"/>
      <c r="P17" s="1"/>
      <c r="Q17" s="1"/>
      <c r="R17" s="1"/>
      <c r="S17" s="1"/>
      <c r="T17" s="1"/>
      <c r="U17" s="1"/>
      <c r="V17" s="1"/>
      <c r="W17" s="1"/>
      <c r="X17" s="1"/>
      <c r="Y17" s="1"/>
      <c r="Z17" s="1"/>
      <c r="AA17" s="1"/>
      <c r="AB17" s="1"/>
      <c r="AC17" s="1"/>
      <c r="AD17" s="1"/>
      <c r="AE17" s="1"/>
      <c r="AF17" s="1"/>
      <c r="AG17" s="1"/>
      <c r="AH17" s="1"/>
    </row>
    <row r="18" spans="1:34" ht="15" customHeight="1" x14ac:dyDescent="0.25">
      <c r="A18" s="1"/>
      <c r="B18" s="201"/>
      <c r="C18" s="210" t="s">
        <v>128</v>
      </c>
      <c r="D18" s="210"/>
      <c r="E18" s="210"/>
      <c r="F18" s="210"/>
      <c r="G18" s="210"/>
      <c r="H18" s="210"/>
      <c r="I18" s="210"/>
      <c r="J18" s="210"/>
      <c r="K18" s="210"/>
      <c r="L18" s="210"/>
      <c r="M18" s="201"/>
      <c r="N18" s="394" t="s">
        <v>156</v>
      </c>
      <c r="O18" s="395"/>
      <c r="P18" s="395"/>
      <c r="Q18" s="395"/>
      <c r="R18" s="395"/>
      <c r="S18" s="396"/>
      <c r="T18" s="1"/>
      <c r="U18" s="1"/>
      <c r="V18" s="1"/>
      <c r="W18" s="1"/>
      <c r="X18" s="1"/>
      <c r="Y18" s="1"/>
      <c r="Z18" s="1"/>
      <c r="AA18" s="1"/>
      <c r="AB18" s="1"/>
      <c r="AC18" s="1"/>
      <c r="AD18" s="1"/>
      <c r="AE18" s="1"/>
      <c r="AF18" s="1"/>
      <c r="AG18" s="1"/>
      <c r="AH18" s="1"/>
    </row>
    <row r="19" spans="1:34" ht="15" customHeight="1" x14ac:dyDescent="0.25">
      <c r="A19" s="1"/>
      <c r="B19" s="201"/>
      <c r="C19" s="210" t="s">
        <v>129</v>
      </c>
      <c r="D19" s="210"/>
      <c r="E19" s="210"/>
      <c r="F19" s="210"/>
      <c r="G19" s="210"/>
      <c r="H19" s="210"/>
      <c r="I19" s="210"/>
      <c r="J19" s="210"/>
      <c r="K19" s="210"/>
      <c r="L19" s="210"/>
      <c r="M19" s="201"/>
      <c r="N19" s="184" t="s">
        <v>7</v>
      </c>
      <c r="O19" s="178">
        <v>2014</v>
      </c>
      <c r="P19" s="178">
        <v>2015</v>
      </c>
      <c r="Q19" s="178">
        <v>2016</v>
      </c>
      <c r="R19" s="179" t="s">
        <v>68</v>
      </c>
      <c r="S19" s="180" t="s">
        <v>69</v>
      </c>
      <c r="T19" s="1"/>
      <c r="U19" s="1"/>
      <c r="V19" s="1"/>
      <c r="W19" s="1"/>
      <c r="X19" s="1"/>
      <c r="Y19" s="1"/>
      <c r="Z19" s="1"/>
      <c r="AA19" s="1"/>
      <c r="AB19" s="1"/>
      <c r="AC19" s="1"/>
      <c r="AD19" s="1"/>
      <c r="AE19" s="1"/>
      <c r="AF19" s="1"/>
      <c r="AG19" s="1"/>
      <c r="AH19" s="1"/>
    </row>
    <row r="20" spans="1:34" ht="15" customHeight="1" x14ac:dyDescent="0.25">
      <c r="A20" s="1"/>
      <c r="B20" s="201"/>
      <c r="C20" s="210"/>
      <c r="D20" s="210"/>
      <c r="E20" s="210"/>
      <c r="F20" s="210"/>
      <c r="G20" s="210"/>
      <c r="H20" s="210"/>
      <c r="I20" s="210"/>
      <c r="J20" s="210"/>
      <c r="K20" s="210"/>
      <c r="L20" s="210"/>
      <c r="M20" s="201"/>
      <c r="N20" s="178" t="s">
        <v>97</v>
      </c>
      <c r="O20" s="178">
        <v>61.3</v>
      </c>
      <c r="P20" s="178">
        <v>61.2</v>
      </c>
      <c r="Q20" s="178">
        <v>68</v>
      </c>
      <c r="R20" s="319">
        <v>68</v>
      </c>
      <c r="S20" s="319">
        <v>75</v>
      </c>
      <c r="T20" s="1"/>
      <c r="U20" s="1"/>
      <c r="V20" s="1"/>
      <c r="W20" s="1"/>
      <c r="X20" s="1"/>
      <c r="Y20" s="1"/>
      <c r="Z20" s="1"/>
      <c r="AA20" s="1"/>
      <c r="AB20" s="1"/>
      <c r="AC20" s="1"/>
      <c r="AD20" s="1"/>
      <c r="AE20" s="1"/>
      <c r="AF20" s="1"/>
      <c r="AG20" s="1"/>
      <c r="AH20" s="1"/>
    </row>
    <row r="21" spans="1:34" ht="15" customHeight="1" x14ac:dyDescent="0.25">
      <c r="A21" s="1"/>
      <c r="B21" s="201"/>
      <c r="C21" s="210" t="s">
        <v>157</v>
      </c>
      <c r="D21" s="210"/>
      <c r="E21" s="210"/>
      <c r="F21" s="210"/>
      <c r="G21" s="210"/>
      <c r="H21" s="210"/>
      <c r="I21" s="210"/>
      <c r="J21" s="210"/>
      <c r="K21" s="210"/>
      <c r="L21" s="210"/>
      <c r="M21" s="201"/>
      <c r="N21" s="178" t="s">
        <v>98</v>
      </c>
      <c r="O21" s="178">
        <v>194</v>
      </c>
      <c r="P21" s="178">
        <v>227</v>
      </c>
      <c r="Q21" s="178">
        <v>195</v>
      </c>
      <c r="R21" s="319">
        <v>139</v>
      </c>
      <c r="S21" s="319">
        <v>140</v>
      </c>
      <c r="T21" s="1"/>
      <c r="U21" s="1"/>
      <c r="V21" s="1"/>
      <c r="W21" s="1"/>
      <c r="X21" s="1"/>
      <c r="Y21" s="1"/>
      <c r="Z21" s="1"/>
      <c r="AA21" s="1"/>
      <c r="AB21" s="1"/>
      <c r="AC21" s="1"/>
      <c r="AD21" s="1"/>
      <c r="AE21" s="1"/>
      <c r="AF21" s="1"/>
      <c r="AG21" s="1"/>
      <c r="AH21" s="1"/>
    </row>
    <row r="22" spans="1:34" ht="15" customHeight="1" x14ac:dyDescent="0.25">
      <c r="A22" s="1"/>
      <c r="B22" s="201"/>
      <c r="C22" s="210" t="s">
        <v>109</v>
      </c>
      <c r="D22" s="210"/>
      <c r="E22" s="210"/>
      <c r="F22" s="210"/>
      <c r="G22" s="210"/>
      <c r="H22" s="210"/>
      <c r="I22" s="210"/>
      <c r="J22" s="210"/>
      <c r="K22" s="210"/>
      <c r="L22" s="210"/>
      <c r="M22" s="201"/>
      <c r="N22" s="178" t="s">
        <v>99</v>
      </c>
      <c r="O22" s="178">
        <v>31.606000000000002</v>
      </c>
      <c r="P22" s="181">
        <v>32.450000000000003</v>
      </c>
      <c r="Q22" s="178">
        <v>34.563000000000002</v>
      </c>
      <c r="R22" s="181">
        <f>+((R20/100*0.430447553638324)+(R21/2000*0.569552446361676))*100</f>
        <v>33.228823149619686</v>
      </c>
      <c r="S22" s="181">
        <f>+((S20/100*0.423852010058907)+(S21/2000*0.576147989941094))*100</f>
        <v>35.821936684005685</v>
      </c>
      <c r="T22" s="1"/>
      <c r="U22" s="1"/>
      <c r="V22" s="1"/>
      <c r="W22" s="1"/>
      <c r="X22" s="1"/>
      <c r="Y22" s="1"/>
      <c r="Z22" s="1"/>
      <c r="AA22" s="1"/>
      <c r="AB22" s="1"/>
      <c r="AC22" s="1"/>
      <c r="AD22" s="1"/>
      <c r="AE22" s="1"/>
      <c r="AF22" s="1"/>
      <c r="AG22" s="1"/>
      <c r="AH22" s="1"/>
    </row>
    <row r="23" spans="1:34" ht="15" customHeight="1" x14ac:dyDescent="0.25">
      <c r="A23" s="1"/>
      <c r="B23" s="201"/>
      <c r="C23" s="210"/>
      <c r="D23" s="210"/>
      <c r="E23" s="210"/>
      <c r="F23" s="210"/>
      <c r="G23" s="210"/>
      <c r="H23" s="210"/>
      <c r="I23" s="210"/>
      <c r="J23" s="210"/>
      <c r="K23" s="210"/>
      <c r="L23" s="210"/>
      <c r="M23" s="201"/>
      <c r="N23" s="178" t="s">
        <v>100</v>
      </c>
      <c r="O23" s="178">
        <f>36.7-O22</f>
        <v>5.0940000000000012</v>
      </c>
      <c r="P23" s="178">
        <f t="shared" ref="P23:S23" si="0">36.7-P22</f>
        <v>4.25</v>
      </c>
      <c r="Q23" s="178">
        <f t="shared" si="0"/>
        <v>2.1370000000000005</v>
      </c>
      <c r="R23" s="178">
        <f t="shared" si="0"/>
        <v>3.4711768503803171</v>
      </c>
      <c r="S23" s="178">
        <f t="shared" si="0"/>
        <v>0.87806331599431786</v>
      </c>
      <c r="T23" s="1"/>
      <c r="U23" s="1"/>
      <c r="V23" s="1"/>
      <c r="W23" s="1"/>
      <c r="X23" s="1"/>
      <c r="Y23" s="1"/>
      <c r="Z23" s="1"/>
      <c r="AA23" s="1"/>
      <c r="AB23" s="1"/>
      <c r="AC23" s="1"/>
      <c r="AD23" s="1"/>
      <c r="AE23" s="1"/>
      <c r="AF23" s="1"/>
      <c r="AG23" s="1"/>
      <c r="AH23" s="1"/>
    </row>
    <row r="24" spans="1:34" ht="15" customHeight="1" x14ac:dyDescent="0.25">
      <c r="A24" s="1"/>
      <c r="B24" s="201"/>
      <c r="C24" s="210" t="s">
        <v>105</v>
      </c>
      <c r="D24" s="210"/>
      <c r="E24" s="210"/>
      <c r="F24" s="210"/>
      <c r="G24" s="210"/>
      <c r="H24" s="210"/>
      <c r="I24" s="210"/>
      <c r="J24" s="210"/>
      <c r="K24" s="210"/>
      <c r="L24" s="210"/>
      <c r="M24" s="201"/>
      <c r="N24" s="128"/>
      <c r="O24" s="129"/>
      <c r="P24" s="129"/>
      <c r="Q24" s="129"/>
      <c r="R24" s="129"/>
      <c r="S24" s="130"/>
      <c r="T24" s="1"/>
      <c r="U24" s="1"/>
      <c r="V24" s="1"/>
      <c r="W24" s="1"/>
      <c r="X24" s="1"/>
      <c r="Y24" s="1"/>
      <c r="Z24" s="1"/>
      <c r="AA24" s="1"/>
      <c r="AB24" s="1"/>
      <c r="AC24" s="1"/>
      <c r="AD24" s="1"/>
      <c r="AE24" s="1"/>
      <c r="AF24" s="1"/>
      <c r="AG24" s="1"/>
      <c r="AH24" s="1"/>
    </row>
    <row r="25" spans="1:34" ht="15" customHeight="1" x14ac:dyDescent="0.25">
      <c r="A25" s="1"/>
      <c r="B25" s="201"/>
      <c r="C25" s="210" t="s">
        <v>124</v>
      </c>
      <c r="D25" s="210"/>
      <c r="E25" s="210"/>
      <c r="F25" s="210"/>
      <c r="G25" s="210"/>
      <c r="H25" s="210"/>
      <c r="I25" s="210"/>
      <c r="J25" s="210"/>
      <c r="K25" s="210"/>
      <c r="L25" s="210"/>
      <c r="M25" s="201"/>
      <c r="N25" s="184" t="s">
        <v>11</v>
      </c>
      <c r="O25" s="178">
        <v>2014</v>
      </c>
      <c r="P25" s="178">
        <v>2015</v>
      </c>
      <c r="Q25" s="178">
        <v>2016</v>
      </c>
      <c r="R25" s="179" t="s">
        <v>68</v>
      </c>
      <c r="S25" s="180" t="s">
        <v>69</v>
      </c>
      <c r="T25" s="1"/>
      <c r="U25" s="1"/>
      <c r="V25" s="1"/>
      <c r="W25" s="1"/>
      <c r="X25" s="1"/>
      <c r="Y25" s="1"/>
      <c r="Z25" s="1"/>
      <c r="AA25" s="1"/>
      <c r="AB25" s="1"/>
      <c r="AC25" s="1"/>
      <c r="AD25" s="1"/>
      <c r="AE25" s="1"/>
      <c r="AF25" s="1"/>
      <c r="AG25" s="1"/>
      <c r="AH25" s="1"/>
    </row>
    <row r="26" spans="1:34" ht="15" customHeight="1" x14ac:dyDescent="0.25">
      <c r="A26" s="1"/>
      <c r="B26" s="201"/>
      <c r="C26" s="210" t="s">
        <v>107</v>
      </c>
      <c r="D26" s="210"/>
      <c r="E26" s="210"/>
      <c r="F26" s="210"/>
      <c r="G26" s="210"/>
      <c r="H26" s="210"/>
      <c r="I26" s="210"/>
      <c r="J26" s="210"/>
      <c r="K26" s="210"/>
      <c r="L26" s="210"/>
      <c r="M26" s="201"/>
      <c r="N26" s="178" t="s">
        <v>101</v>
      </c>
      <c r="O26" s="178">
        <v>440</v>
      </c>
      <c r="P26" s="178">
        <v>386</v>
      </c>
      <c r="Q26" s="178">
        <v>394</v>
      </c>
      <c r="R26" s="319">
        <v>464</v>
      </c>
      <c r="S26" s="319">
        <v>425</v>
      </c>
      <c r="T26" s="1"/>
      <c r="U26" s="1"/>
      <c r="V26" s="1"/>
      <c r="W26" s="1"/>
      <c r="X26" s="1"/>
      <c r="Y26" s="1"/>
      <c r="Z26" s="1"/>
      <c r="AA26" s="1"/>
      <c r="AB26" s="1"/>
      <c r="AC26" s="1"/>
      <c r="AD26" s="1"/>
      <c r="AE26" s="1"/>
      <c r="AF26" s="1"/>
      <c r="AG26" s="1"/>
      <c r="AH26" s="1"/>
    </row>
    <row r="27" spans="1:34" ht="15" customHeight="1" x14ac:dyDescent="0.25">
      <c r="A27" s="1"/>
      <c r="B27" s="201"/>
      <c r="C27" s="210"/>
      <c r="D27" s="210"/>
      <c r="E27" s="210"/>
      <c r="F27" s="210"/>
      <c r="G27" s="210"/>
      <c r="H27" s="210"/>
      <c r="I27" s="210"/>
      <c r="J27" s="210"/>
      <c r="K27" s="210"/>
      <c r="L27" s="210"/>
      <c r="M27" s="201"/>
      <c r="N27" s="182" t="s">
        <v>102</v>
      </c>
      <c r="O27" s="183">
        <f>+(535-O26)</f>
        <v>95</v>
      </c>
      <c r="P27" s="183">
        <f>+(535-P26)</f>
        <v>149</v>
      </c>
      <c r="Q27" s="183">
        <f>+(535-Q26)</f>
        <v>141</v>
      </c>
      <c r="R27" s="321">
        <f>+(535-R26)</f>
        <v>71</v>
      </c>
      <c r="S27" s="321">
        <f>+(535-S26)</f>
        <v>110</v>
      </c>
      <c r="T27" s="1"/>
      <c r="U27" s="1"/>
      <c r="V27" s="1"/>
      <c r="W27" s="1"/>
      <c r="X27" s="1"/>
      <c r="Y27" s="1"/>
      <c r="Z27" s="1"/>
      <c r="AA27" s="1"/>
      <c r="AB27" s="1"/>
      <c r="AC27" s="1"/>
      <c r="AD27" s="1"/>
      <c r="AE27" s="1"/>
      <c r="AF27" s="1"/>
      <c r="AG27" s="1"/>
      <c r="AH27" s="1"/>
    </row>
    <row r="28" spans="1:34" ht="15" customHeight="1" x14ac:dyDescent="0.25">
      <c r="A28" s="1"/>
      <c r="B28" s="201"/>
      <c r="C28" s="212" t="s">
        <v>106</v>
      </c>
      <c r="D28" s="210"/>
      <c r="E28" s="210"/>
      <c r="F28" s="210"/>
      <c r="G28" s="210"/>
      <c r="H28" s="210"/>
      <c r="I28" s="210"/>
      <c r="J28" s="210"/>
      <c r="K28" s="210"/>
      <c r="L28" s="210"/>
      <c r="M28" s="201"/>
      <c r="N28" s="1"/>
      <c r="O28" s="1"/>
      <c r="P28" s="1"/>
      <c r="Q28" s="1"/>
      <c r="R28" s="1"/>
      <c r="S28" s="1"/>
      <c r="T28" s="1"/>
      <c r="U28" s="1"/>
      <c r="V28" s="1"/>
      <c r="W28" s="1"/>
      <c r="X28" s="1"/>
      <c r="Y28" s="1"/>
      <c r="Z28" s="1"/>
      <c r="AA28" s="1"/>
      <c r="AB28" s="1"/>
      <c r="AC28" s="1"/>
      <c r="AD28" s="1"/>
      <c r="AE28" s="1"/>
      <c r="AF28" s="1"/>
      <c r="AG28" s="1"/>
      <c r="AH28" s="1"/>
    </row>
    <row r="29" spans="1:34" ht="15" customHeight="1" x14ac:dyDescent="0.25">
      <c r="A29" s="1"/>
      <c r="B29" s="201"/>
      <c r="C29" s="210" t="s">
        <v>125</v>
      </c>
      <c r="D29" s="210"/>
      <c r="E29" s="210"/>
      <c r="F29" s="210"/>
      <c r="G29" s="210"/>
      <c r="H29" s="210"/>
      <c r="I29" s="210"/>
      <c r="J29" s="210"/>
      <c r="K29" s="210"/>
      <c r="L29" s="210"/>
      <c r="M29" s="201"/>
      <c r="N29" s="1"/>
      <c r="O29" s="1"/>
      <c r="P29" s="1"/>
      <c r="Q29" s="1"/>
      <c r="R29" s="1"/>
      <c r="S29" s="1"/>
      <c r="T29" s="1"/>
      <c r="U29" s="1"/>
      <c r="V29" s="1"/>
      <c r="W29" s="1"/>
      <c r="X29" s="1"/>
      <c r="Y29" s="1"/>
      <c r="Z29" s="1"/>
      <c r="AA29" s="1"/>
      <c r="AB29" s="1"/>
      <c r="AC29" s="1"/>
      <c r="AD29" s="1"/>
      <c r="AE29" s="1"/>
      <c r="AF29" s="1"/>
      <c r="AG29" s="1"/>
      <c r="AH29" s="1"/>
    </row>
    <row r="30" spans="1:34" ht="15" customHeight="1" x14ac:dyDescent="0.25">
      <c r="A30" s="1"/>
      <c r="B30" s="201"/>
      <c r="C30" s="210" t="s">
        <v>130</v>
      </c>
      <c r="D30" s="244"/>
      <c r="E30" s="244"/>
      <c r="F30" s="244"/>
      <c r="G30" s="244"/>
      <c r="H30" s="244"/>
      <c r="I30" s="244"/>
      <c r="J30" s="244"/>
      <c r="K30" s="244"/>
      <c r="L30" s="244"/>
      <c r="M30" s="201"/>
      <c r="N30" s="243"/>
      <c r="O30" s="1"/>
      <c r="P30" s="1"/>
      <c r="Q30" s="1"/>
      <c r="R30" s="1"/>
      <c r="S30" s="1"/>
      <c r="T30" s="1"/>
      <c r="U30" s="1"/>
      <c r="V30" s="1"/>
      <c r="W30" s="1"/>
      <c r="X30" s="1"/>
      <c r="Y30" s="1"/>
      <c r="Z30" s="1"/>
      <c r="AA30" s="1"/>
      <c r="AB30" s="1"/>
      <c r="AC30" s="1"/>
      <c r="AD30" s="1"/>
      <c r="AE30" s="1"/>
      <c r="AF30" s="1"/>
      <c r="AG30" s="1"/>
      <c r="AH30" s="1"/>
    </row>
    <row r="31" spans="1:34" ht="15" customHeight="1" x14ac:dyDescent="0.25">
      <c r="A31" s="1"/>
      <c r="B31" s="201"/>
      <c r="C31" s="210" t="s">
        <v>131</v>
      </c>
      <c r="D31" s="244"/>
      <c r="E31" s="244"/>
      <c r="F31" s="244"/>
      <c r="G31" s="244"/>
      <c r="H31" s="244"/>
      <c r="I31" s="244"/>
      <c r="J31" s="244"/>
      <c r="K31" s="244"/>
      <c r="L31" s="244"/>
      <c r="M31" s="201"/>
      <c r="N31" s="1"/>
      <c r="O31" s="245"/>
      <c r="P31" s="245"/>
      <c r="Q31" s="245"/>
      <c r="R31" s="245"/>
      <c r="S31" s="245"/>
      <c r="T31" s="245"/>
      <c r="U31" s="245"/>
      <c r="V31" s="245"/>
      <c r="W31" s="245"/>
      <c r="X31" s="1"/>
      <c r="Y31" s="1"/>
      <c r="Z31" s="1"/>
      <c r="AA31" s="1"/>
      <c r="AB31" s="1"/>
      <c r="AC31" s="1"/>
      <c r="AD31" s="1"/>
      <c r="AE31" s="1"/>
      <c r="AF31" s="1"/>
      <c r="AG31" s="1"/>
      <c r="AH31" s="1"/>
    </row>
    <row r="32" spans="1:34" ht="15" customHeight="1" x14ac:dyDescent="0.25">
      <c r="A32" s="1"/>
      <c r="B32" s="201"/>
      <c r="C32" s="210"/>
      <c r="D32" s="244"/>
      <c r="E32" s="244"/>
      <c r="F32" s="244"/>
      <c r="G32" s="244"/>
      <c r="H32" s="244"/>
      <c r="I32" s="244"/>
      <c r="J32" s="244"/>
      <c r="K32" s="244"/>
      <c r="L32" s="244"/>
      <c r="M32" s="201"/>
      <c r="N32" s="246"/>
      <c r="O32" s="245"/>
      <c r="P32" s="245"/>
      <c r="Q32" s="245"/>
      <c r="R32" s="245"/>
      <c r="S32" s="245"/>
      <c r="T32" s="245"/>
      <c r="U32" s="245"/>
      <c r="V32" s="245"/>
      <c r="W32" s="245"/>
      <c r="X32" s="1"/>
      <c r="Y32" s="1"/>
      <c r="Z32" s="1"/>
      <c r="AA32" s="1"/>
      <c r="AB32" s="1"/>
      <c r="AC32" s="1"/>
      <c r="AD32" s="1"/>
      <c r="AE32" s="1"/>
      <c r="AF32" s="1"/>
      <c r="AG32" s="1"/>
      <c r="AH32" s="1"/>
    </row>
    <row r="33" spans="1:34" ht="15" customHeight="1" x14ac:dyDescent="0.25">
      <c r="A33" s="1"/>
      <c r="B33" s="201"/>
      <c r="C33" s="210" t="s">
        <v>134</v>
      </c>
      <c r="D33" s="244"/>
      <c r="E33" s="244"/>
      <c r="F33" s="244"/>
      <c r="G33" s="244"/>
      <c r="H33" s="244"/>
      <c r="I33" s="244"/>
      <c r="J33" s="244"/>
      <c r="K33" s="244"/>
      <c r="L33" s="244"/>
      <c r="M33" s="201"/>
      <c r="N33" s="246"/>
      <c r="O33" s="245"/>
      <c r="P33" s="245"/>
      <c r="Q33" s="245"/>
      <c r="R33" s="245"/>
      <c r="S33" s="245"/>
      <c r="T33" s="245"/>
      <c r="U33" s="245"/>
      <c r="V33" s="245"/>
      <c r="W33" s="245"/>
      <c r="X33" s="1"/>
      <c r="Y33" s="1"/>
      <c r="Z33" s="1"/>
      <c r="AA33" s="1"/>
      <c r="AB33" s="1"/>
      <c r="AC33" s="1"/>
      <c r="AD33" s="1"/>
      <c r="AE33" s="1"/>
      <c r="AF33" s="1"/>
      <c r="AG33" s="1"/>
      <c r="AH33" s="1"/>
    </row>
    <row r="34" spans="1:34" ht="15" customHeight="1" x14ac:dyDescent="0.25">
      <c r="A34" s="1"/>
      <c r="B34" s="201"/>
      <c r="C34" s="213" t="s">
        <v>132</v>
      </c>
      <c r="D34" s="244"/>
      <c r="E34" s="244"/>
      <c r="F34" s="244"/>
      <c r="G34" s="244"/>
      <c r="H34" s="244"/>
      <c r="I34" s="244"/>
      <c r="J34" s="244"/>
      <c r="K34" s="244"/>
      <c r="L34" s="244"/>
      <c r="M34" s="201"/>
      <c r="N34" s="246"/>
      <c r="O34" s="245"/>
      <c r="P34" s="245"/>
      <c r="Q34" s="245"/>
      <c r="R34" s="245"/>
      <c r="S34" s="245"/>
      <c r="T34" s="245"/>
      <c r="U34" s="245"/>
      <c r="V34" s="245"/>
      <c r="W34" s="245"/>
      <c r="X34" s="1"/>
      <c r="Y34" s="1"/>
      <c r="Z34" s="1"/>
      <c r="AA34" s="1"/>
      <c r="AB34" s="1"/>
      <c r="AC34" s="1"/>
      <c r="AD34" s="1"/>
      <c r="AE34" s="1"/>
      <c r="AF34" s="1"/>
      <c r="AG34" s="1"/>
      <c r="AH34" s="1"/>
    </row>
    <row r="35" spans="1:34" ht="15" customHeight="1" x14ac:dyDescent="0.25">
      <c r="A35" s="1"/>
      <c r="B35" s="201"/>
      <c r="C35" s="213" t="s">
        <v>133</v>
      </c>
      <c r="D35" s="244"/>
      <c r="E35" s="244"/>
      <c r="F35" s="244"/>
      <c r="G35" s="244"/>
      <c r="H35" s="244"/>
      <c r="I35" s="244"/>
      <c r="J35" s="244"/>
      <c r="K35" s="244"/>
      <c r="L35" s="244"/>
      <c r="M35" s="201"/>
      <c r="N35" s="246"/>
      <c r="O35" s="245"/>
      <c r="P35" s="245"/>
      <c r="Q35" s="245"/>
      <c r="R35" s="245"/>
      <c r="S35" s="245"/>
      <c r="T35" s="245"/>
      <c r="U35" s="245"/>
      <c r="V35" s="245"/>
      <c r="W35" s="245"/>
      <c r="X35" s="1"/>
      <c r="Y35" s="1"/>
      <c r="Z35" s="1"/>
      <c r="AA35" s="1"/>
      <c r="AB35" s="1"/>
      <c r="AC35" s="1"/>
      <c r="AD35" s="1"/>
      <c r="AE35" s="1"/>
      <c r="AF35" s="1"/>
      <c r="AG35" s="1"/>
      <c r="AH35" s="1"/>
    </row>
    <row r="36" spans="1:34" ht="15" customHeight="1" x14ac:dyDescent="0.25">
      <c r="A36" s="1"/>
      <c r="B36" s="201"/>
      <c r="C36" s="210" t="s">
        <v>139</v>
      </c>
      <c r="D36" s="244"/>
      <c r="E36" s="244"/>
      <c r="F36" s="244"/>
      <c r="G36" s="244"/>
      <c r="H36" s="244"/>
      <c r="I36" s="244"/>
      <c r="J36" s="244"/>
      <c r="K36" s="244"/>
      <c r="L36" s="244"/>
      <c r="M36" s="201"/>
      <c r="N36" s="246"/>
      <c r="O36" s="245"/>
      <c r="P36" s="245"/>
      <c r="Q36" s="245"/>
      <c r="R36" s="245"/>
      <c r="S36" s="245"/>
      <c r="T36" s="245"/>
      <c r="U36" s="245"/>
      <c r="V36" s="245"/>
      <c r="W36" s="245"/>
      <c r="X36" s="1"/>
      <c r="Y36" s="1"/>
      <c r="Z36" s="1"/>
      <c r="AA36" s="1"/>
      <c r="AB36" s="1"/>
      <c r="AC36" s="1"/>
      <c r="AD36" s="1"/>
      <c r="AE36" s="1"/>
      <c r="AF36" s="1"/>
      <c r="AG36" s="1"/>
      <c r="AH36" s="1"/>
    </row>
    <row r="37" spans="1:34" ht="15" customHeight="1" x14ac:dyDescent="0.25">
      <c r="A37" s="1"/>
      <c r="B37" s="201"/>
      <c r="C37" s="210" t="s">
        <v>140</v>
      </c>
      <c r="D37" s="244"/>
      <c r="E37" s="244"/>
      <c r="F37" s="244"/>
      <c r="G37" s="244"/>
      <c r="H37" s="244"/>
      <c r="I37" s="244"/>
      <c r="J37" s="244"/>
      <c r="K37" s="244"/>
      <c r="L37" s="244"/>
      <c r="M37" s="201"/>
      <c r="N37" s="1"/>
      <c r="O37" s="245"/>
      <c r="P37" s="245"/>
      <c r="Q37" s="245"/>
      <c r="R37" s="245"/>
      <c r="S37" s="245"/>
      <c r="T37" s="245"/>
      <c r="U37" s="245"/>
      <c r="V37" s="245"/>
      <c r="W37" s="245"/>
      <c r="X37" s="1"/>
      <c r="Y37" s="1"/>
      <c r="Z37" s="1"/>
      <c r="AA37" s="1"/>
      <c r="AB37" s="1"/>
      <c r="AC37" s="1"/>
      <c r="AD37" s="1"/>
      <c r="AE37" s="1"/>
      <c r="AF37" s="1"/>
      <c r="AG37" s="1"/>
      <c r="AH37" s="1"/>
    </row>
    <row r="38" spans="1:34" ht="15" customHeight="1" x14ac:dyDescent="0.25">
      <c r="A38" s="1"/>
      <c r="B38" s="201"/>
      <c r="C38" s="210"/>
      <c r="D38" s="244"/>
      <c r="E38" s="244"/>
      <c r="F38" s="244"/>
      <c r="G38" s="244"/>
      <c r="H38" s="244"/>
      <c r="I38" s="244"/>
      <c r="J38" s="244"/>
      <c r="K38" s="244"/>
      <c r="L38" s="244"/>
      <c r="M38" s="201"/>
      <c r="N38" s="246"/>
      <c r="O38" s="245"/>
      <c r="P38" s="245"/>
      <c r="Q38" s="245"/>
      <c r="R38" s="245"/>
      <c r="S38" s="245"/>
      <c r="T38" s="245"/>
      <c r="U38" s="245"/>
      <c r="V38" s="245"/>
      <c r="W38" s="245"/>
      <c r="X38" s="1"/>
      <c r="Y38" s="1"/>
      <c r="Z38" s="1"/>
      <c r="AA38" s="1"/>
      <c r="AB38" s="1"/>
      <c r="AC38" s="1"/>
      <c r="AD38" s="1"/>
      <c r="AE38" s="1"/>
      <c r="AF38" s="1"/>
      <c r="AG38" s="1"/>
      <c r="AH38" s="1"/>
    </row>
    <row r="39" spans="1:34" ht="15" customHeight="1" x14ac:dyDescent="0.25">
      <c r="A39" s="1"/>
      <c r="B39" s="201"/>
      <c r="C39" s="210" t="s">
        <v>135</v>
      </c>
      <c r="D39" s="244"/>
      <c r="E39" s="244"/>
      <c r="F39" s="244"/>
      <c r="G39" s="244"/>
      <c r="H39" s="244"/>
      <c r="I39" s="244"/>
      <c r="J39" s="244"/>
      <c r="K39" s="244"/>
      <c r="L39" s="244"/>
      <c r="M39" s="201"/>
      <c r="N39" s="246"/>
      <c r="O39" s="245"/>
      <c r="P39" s="245"/>
      <c r="Q39" s="245"/>
      <c r="R39" s="245"/>
      <c r="S39" s="245"/>
      <c r="T39" s="245"/>
      <c r="U39" s="245"/>
      <c r="V39" s="245"/>
      <c r="W39" s="245"/>
      <c r="X39" s="1"/>
      <c r="Y39" s="1"/>
      <c r="Z39" s="1"/>
      <c r="AA39" s="1"/>
      <c r="AB39" s="1"/>
      <c r="AC39" s="1"/>
      <c r="AD39" s="1"/>
      <c r="AE39" s="1"/>
      <c r="AF39" s="1"/>
      <c r="AG39" s="1"/>
      <c r="AH39" s="1"/>
    </row>
    <row r="40" spans="1:34" ht="15" customHeight="1" x14ac:dyDescent="0.25">
      <c r="A40" s="1"/>
      <c r="B40" s="201"/>
      <c r="C40" s="213" t="s">
        <v>136</v>
      </c>
      <c r="D40" s="244"/>
      <c r="E40" s="244"/>
      <c r="F40" s="244"/>
      <c r="G40" s="244"/>
      <c r="H40" s="244"/>
      <c r="I40" s="244"/>
      <c r="J40" s="244"/>
      <c r="K40" s="244"/>
      <c r="L40" s="244"/>
      <c r="M40" s="201"/>
      <c r="N40" s="246"/>
      <c r="O40" s="245"/>
      <c r="P40" s="245"/>
      <c r="Q40" s="245"/>
      <c r="R40" s="245"/>
      <c r="S40" s="245"/>
      <c r="T40" s="245"/>
      <c r="U40" s="245"/>
      <c r="V40" s="245"/>
      <c r="W40" s="245"/>
      <c r="X40" s="1"/>
      <c r="Y40" s="1"/>
      <c r="Z40" s="1"/>
      <c r="AA40" s="1"/>
      <c r="AB40" s="1"/>
      <c r="AC40" s="1"/>
      <c r="AD40" s="1"/>
      <c r="AE40" s="1"/>
      <c r="AF40" s="1"/>
      <c r="AG40" s="1"/>
      <c r="AH40" s="1"/>
    </row>
    <row r="41" spans="1:34" ht="15" customHeight="1" x14ac:dyDescent="0.25">
      <c r="A41" s="1"/>
      <c r="B41" s="201"/>
      <c r="C41" s="213" t="s">
        <v>141</v>
      </c>
      <c r="D41" s="244"/>
      <c r="E41" s="244"/>
      <c r="F41" s="244"/>
      <c r="G41" s="244"/>
      <c r="H41" s="244"/>
      <c r="I41" s="244"/>
      <c r="J41" s="244"/>
      <c r="K41" s="244"/>
      <c r="L41" s="244"/>
      <c r="M41" s="201"/>
      <c r="N41" s="246"/>
      <c r="O41" s="245"/>
      <c r="P41" s="245"/>
      <c r="Q41" s="245"/>
      <c r="R41" s="245"/>
      <c r="S41" s="245"/>
      <c r="T41" s="245"/>
      <c r="U41" s="245"/>
      <c r="V41" s="245"/>
      <c r="W41" s="245"/>
      <c r="X41" s="1"/>
      <c r="Y41" s="1"/>
      <c r="Z41" s="1"/>
      <c r="AA41" s="1"/>
      <c r="AB41" s="1"/>
      <c r="AC41" s="1"/>
      <c r="AD41" s="1"/>
      <c r="AE41" s="1"/>
      <c r="AF41" s="1"/>
      <c r="AG41" s="1"/>
      <c r="AH41" s="1"/>
    </row>
    <row r="42" spans="1:34" ht="15" customHeight="1" x14ac:dyDescent="0.25">
      <c r="A42" s="1"/>
      <c r="B42" s="201"/>
      <c r="C42" s="213" t="s">
        <v>142</v>
      </c>
      <c r="D42" s="244"/>
      <c r="E42" s="244"/>
      <c r="F42" s="244"/>
      <c r="G42" s="244"/>
      <c r="H42" s="244"/>
      <c r="I42" s="244"/>
      <c r="J42" s="244"/>
      <c r="K42" s="244"/>
      <c r="L42" s="244"/>
      <c r="M42" s="201"/>
      <c r="N42" s="246"/>
      <c r="O42" s="245"/>
      <c r="P42" s="245"/>
      <c r="Q42" s="245"/>
      <c r="R42" s="245"/>
      <c r="S42" s="245"/>
      <c r="T42" s="245"/>
      <c r="U42" s="245"/>
      <c r="V42" s="245"/>
      <c r="W42" s="245"/>
      <c r="X42" s="1"/>
      <c r="Y42" s="1"/>
      <c r="Z42" s="1"/>
      <c r="AA42" s="1"/>
      <c r="AB42" s="1"/>
      <c r="AC42" s="1"/>
      <c r="AD42" s="1"/>
      <c r="AE42" s="1"/>
      <c r="AF42" s="1"/>
      <c r="AG42" s="1"/>
      <c r="AH42" s="1"/>
    </row>
    <row r="43" spans="1:34" ht="15" customHeight="1" x14ac:dyDescent="0.25">
      <c r="A43" s="1"/>
      <c r="B43" s="201"/>
      <c r="C43" s="213"/>
      <c r="D43" s="244"/>
      <c r="E43" s="244"/>
      <c r="F43" s="244"/>
      <c r="G43" s="244"/>
      <c r="H43" s="244"/>
      <c r="I43" s="244"/>
      <c r="J43" s="244"/>
      <c r="K43" s="244"/>
      <c r="L43" s="244"/>
      <c r="M43" s="201"/>
      <c r="N43" s="246"/>
      <c r="O43" s="245"/>
      <c r="P43" s="245"/>
      <c r="Q43" s="245"/>
      <c r="R43" s="245"/>
      <c r="S43" s="245"/>
      <c r="T43" s="245"/>
      <c r="U43" s="245"/>
      <c r="V43" s="245"/>
      <c r="W43" s="245"/>
      <c r="X43" s="1"/>
      <c r="Y43" s="1"/>
      <c r="Z43" s="1"/>
      <c r="AA43" s="1"/>
      <c r="AB43" s="1"/>
      <c r="AC43" s="1"/>
      <c r="AD43" s="1"/>
      <c r="AE43" s="1"/>
      <c r="AF43" s="1"/>
      <c r="AG43" s="1"/>
      <c r="AH43" s="1"/>
    </row>
    <row r="44" spans="1:34" ht="15" customHeight="1" x14ac:dyDescent="0.25">
      <c r="A44" s="1"/>
      <c r="B44" s="201"/>
      <c r="C44" s="213" t="s">
        <v>126</v>
      </c>
      <c r="D44" s="244"/>
      <c r="E44" s="244"/>
      <c r="F44" s="244"/>
      <c r="G44" s="244"/>
      <c r="H44" s="244"/>
      <c r="I44" s="244"/>
      <c r="J44" s="244"/>
      <c r="K44" s="244"/>
      <c r="L44" s="244"/>
      <c r="M44" s="201"/>
      <c r="N44" s="246"/>
      <c r="O44" s="245"/>
      <c r="P44" s="245"/>
      <c r="Q44" s="245"/>
      <c r="R44" s="245"/>
      <c r="S44" s="245"/>
      <c r="T44" s="245"/>
      <c r="U44" s="245"/>
      <c r="V44" s="245"/>
      <c r="W44" s="245"/>
      <c r="X44" s="1"/>
      <c r="Y44" s="1"/>
      <c r="Z44" s="1"/>
      <c r="AA44" s="1"/>
      <c r="AB44" s="1"/>
      <c r="AC44" s="1"/>
      <c r="AD44" s="1"/>
      <c r="AE44" s="1"/>
      <c r="AF44" s="1"/>
      <c r="AG44" s="1"/>
      <c r="AH44" s="1"/>
    </row>
    <row r="45" spans="1:34" ht="15" customHeight="1" x14ac:dyDescent="0.25">
      <c r="A45" s="1"/>
      <c r="B45" s="201"/>
      <c r="C45" s="210" t="s">
        <v>127</v>
      </c>
      <c r="D45" s="244"/>
      <c r="E45" s="244"/>
      <c r="F45" s="244"/>
      <c r="G45" s="244"/>
      <c r="H45" s="244"/>
      <c r="I45" s="244"/>
      <c r="J45" s="244"/>
      <c r="K45" s="244"/>
      <c r="L45" s="244"/>
      <c r="M45" s="201"/>
      <c r="N45" s="246"/>
      <c r="O45" s="245"/>
      <c r="P45" s="245"/>
      <c r="Q45" s="245"/>
      <c r="R45" s="245"/>
      <c r="S45" s="245"/>
      <c r="T45" s="245"/>
      <c r="U45" s="245"/>
      <c r="V45" s="245"/>
      <c r="W45" s="245"/>
      <c r="X45" s="1"/>
      <c r="Y45" s="1"/>
      <c r="Z45" s="1"/>
      <c r="AA45" s="1"/>
      <c r="AB45" s="1"/>
      <c r="AC45" s="1"/>
      <c r="AD45" s="1"/>
      <c r="AE45" s="1"/>
      <c r="AF45" s="1"/>
      <c r="AG45" s="1"/>
      <c r="AH45" s="1"/>
    </row>
    <row r="46" spans="1:34" ht="15" customHeight="1" x14ac:dyDescent="0.25">
      <c r="A46" s="1"/>
      <c r="B46" s="201"/>
      <c r="C46" s="244"/>
      <c r="D46" s="244"/>
      <c r="E46" s="244"/>
      <c r="F46" s="244"/>
      <c r="G46" s="244"/>
      <c r="H46" s="244"/>
      <c r="I46" s="244"/>
      <c r="J46" s="244"/>
      <c r="K46" s="244"/>
      <c r="L46" s="244"/>
      <c r="M46" s="201"/>
      <c r="N46" s="1"/>
      <c r="O46" s="245"/>
      <c r="P46" s="245"/>
      <c r="Q46" s="245"/>
      <c r="R46" s="245"/>
      <c r="S46" s="245"/>
      <c r="T46" s="245"/>
      <c r="U46" s="245"/>
      <c r="V46" s="245"/>
      <c r="W46" s="245"/>
      <c r="X46" s="1"/>
      <c r="Y46" s="1"/>
      <c r="Z46" s="1"/>
      <c r="AA46" s="1"/>
      <c r="AB46" s="1"/>
      <c r="AC46" s="1"/>
      <c r="AD46" s="1"/>
      <c r="AE46" s="1"/>
      <c r="AF46" s="1"/>
      <c r="AG46" s="1"/>
      <c r="AH46" s="1"/>
    </row>
    <row r="47" spans="1:34" ht="15" customHeight="1" x14ac:dyDescent="0.25">
      <c r="A47" s="1"/>
      <c r="B47" s="201"/>
      <c r="C47" s="210" t="s">
        <v>137</v>
      </c>
      <c r="D47" s="210"/>
      <c r="E47" s="210"/>
      <c r="F47" s="210"/>
      <c r="G47" s="210"/>
      <c r="H47" s="210"/>
      <c r="I47" s="210"/>
      <c r="J47" s="210"/>
      <c r="K47" s="210"/>
      <c r="L47" s="210"/>
      <c r="M47" s="201"/>
      <c r="N47" s="245"/>
      <c r="O47" s="245"/>
      <c r="P47" s="245"/>
      <c r="Q47" s="245"/>
      <c r="R47" s="245"/>
      <c r="S47" s="245"/>
      <c r="T47" s="245"/>
      <c r="U47" s="245"/>
      <c r="V47" s="245"/>
      <c r="W47" s="245"/>
      <c r="X47" s="1"/>
      <c r="Y47" s="1"/>
      <c r="Z47" s="1"/>
      <c r="AA47" s="1"/>
      <c r="AB47" s="1"/>
      <c r="AC47" s="1"/>
      <c r="AD47" s="1"/>
      <c r="AE47" s="1"/>
      <c r="AF47" s="1"/>
      <c r="AG47" s="1"/>
      <c r="AH47" s="1"/>
    </row>
    <row r="48" spans="1:34" ht="15" customHeight="1" x14ac:dyDescent="0.25">
      <c r="A48" s="1"/>
      <c r="B48" s="201"/>
      <c r="C48" s="210" t="s">
        <v>110</v>
      </c>
      <c r="D48" s="210"/>
      <c r="E48" s="210"/>
      <c r="F48" s="210"/>
      <c r="G48" s="210"/>
      <c r="H48" s="210"/>
      <c r="I48" s="210"/>
      <c r="J48" s="210"/>
      <c r="K48" s="210"/>
      <c r="L48" s="210"/>
      <c r="M48" s="201"/>
      <c r="N48" s="1"/>
      <c r="O48" s="1"/>
      <c r="P48" s="1"/>
      <c r="Q48" s="1"/>
      <c r="R48" s="1"/>
      <c r="S48" s="1"/>
      <c r="T48" s="1"/>
      <c r="U48" s="1"/>
      <c r="V48" s="1"/>
      <c r="W48" s="1"/>
      <c r="X48" s="1"/>
      <c r="Y48" s="1"/>
      <c r="Z48" s="1"/>
      <c r="AA48" s="1"/>
      <c r="AB48" s="1"/>
      <c r="AC48" s="1"/>
      <c r="AD48" s="1"/>
      <c r="AE48" s="1"/>
      <c r="AF48" s="1"/>
      <c r="AG48" s="1"/>
      <c r="AH48" s="1"/>
    </row>
    <row r="49" spans="1:34" ht="15" customHeight="1" x14ac:dyDescent="0.25">
      <c r="A49" s="1"/>
      <c r="B49" s="201"/>
      <c r="C49" s="201"/>
      <c r="D49" s="201"/>
      <c r="E49" s="201"/>
      <c r="F49" s="201"/>
      <c r="G49" s="201"/>
      <c r="H49" s="201"/>
      <c r="I49" s="201"/>
      <c r="J49" s="201"/>
      <c r="K49" s="201"/>
      <c r="L49" s="201"/>
      <c r="M49" s="201"/>
      <c r="N49" s="1"/>
      <c r="O49" s="1"/>
      <c r="P49" s="1"/>
      <c r="Q49" s="1"/>
      <c r="R49" s="1"/>
      <c r="S49" s="1"/>
      <c r="T49" s="1"/>
      <c r="U49" s="1"/>
      <c r="V49" s="1"/>
      <c r="W49" s="1"/>
      <c r="X49" s="1"/>
      <c r="Y49" s="1"/>
      <c r="Z49" s="1"/>
      <c r="AA49" s="1"/>
      <c r="AB49" s="1"/>
      <c r="AC49" s="1"/>
      <c r="AD49" s="1"/>
      <c r="AE49" s="1"/>
      <c r="AF49" s="1"/>
      <c r="AG49" s="1"/>
      <c r="AH49" s="1"/>
    </row>
    <row r="50" spans="1:34" ht="15" customHeight="1" x14ac:dyDescent="0.25">
      <c r="A50" s="1"/>
      <c r="B50" s="143"/>
      <c r="C50" s="144" t="s">
        <v>22</v>
      </c>
      <c r="D50" s="145">
        <f>+'2-FSN Entry and Summary'!B16</f>
        <v>0</v>
      </c>
      <c r="E50" s="390" t="s">
        <v>75</v>
      </c>
      <c r="F50" s="391"/>
      <c r="G50" s="146">
        <f>+'2-FSN Entry and Summary'!C16</f>
        <v>0</v>
      </c>
      <c r="H50" s="147"/>
      <c r="I50" s="147"/>
      <c r="J50" s="147"/>
      <c r="K50" s="148"/>
      <c r="L50" s="143"/>
      <c r="M50" s="143"/>
      <c r="N50" s="1"/>
      <c r="O50" s="1"/>
      <c r="P50" s="1"/>
      <c r="Q50" s="1"/>
      <c r="R50" s="1"/>
      <c r="S50" s="1"/>
      <c r="T50" s="1"/>
      <c r="U50" s="1"/>
      <c r="V50" s="1"/>
      <c r="W50" s="1"/>
      <c r="X50" s="1"/>
      <c r="Y50" s="1"/>
      <c r="Z50" s="1"/>
      <c r="AA50" s="1"/>
      <c r="AB50" s="1"/>
      <c r="AC50" s="1"/>
      <c r="AD50" s="1"/>
      <c r="AE50" s="1"/>
      <c r="AF50" s="1"/>
      <c r="AG50" s="1"/>
      <c r="AH50" s="1"/>
    </row>
    <row r="51" spans="1:34" ht="15" customHeight="1" x14ac:dyDescent="0.25">
      <c r="A51" s="1"/>
      <c r="B51" s="143"/>
      <c r="C51" s="149" t="s">
        <v>67</v>
      </c>
      <c r="D51" s="150" t="str">
        <f>IF('2-FSN Entry and Summary'!I16&gt;'2-FSN Entry and Summary'!F16,"1-B","1-A")</f>
        <v>1-A</v>
      </c>
      <c r="E51" s="151"/>
      <c r="F51" s="151"/>
      <c r="G51" s="151"/>
      <c r="H51" s="151"/>
      <c r="I51" s="151"/>
      <c r="J51" s="151"/>
      <c r="K51" s="152"/>
      <c r="L51" s="143"/>
      <c r="M51" s="143"/>
      <c r="N51" s="1"/>
      <c r="O51" s="1"/>
      <c r="P51" s="1"/>
      <c r="Q51" s="1"/>
      <c r="R51" s="1"/>
      <c r="S51" s="1"/>
      <c r="T51" s="1"/>
      <c r="U51" s="1"/>
      <c r="V51" s="1"/>
      <c r="W51" s="1"/>
      <c r="X51" s="1"/>
      <c r="Y51" s="1"/>
      <c r="Z51" s="1"/>
      <c r="AA51" s="1"/>
      <c r="AB51" s="1"/>
      <c r="AC51" s="1"/>
      <c r="AD51" s="1"/>
      <c r="AE51" s="1"/>
      <c r="AF51" s="1"/>
      <c r="AG51" s="1"/>
      <c r="AH51" s="1"/>
    </row>
    <row r="52" spans="1:34" ht="15" customHeight="1" x14ac:dyDescent="0.25">
      <c r="A52" s="1"/>
      <c r="B52" s="143"/>
      <c r="C52" s="153" t="s">
        <v>25</v>
      </c>
      <c r="D52" s="154" t="s">
        <v>26</v>
      </c>
      <c r="E52" s="155" t="s">
        <v>27</v>
      </c>
      <c r="F52" s="7">
        <v>2014</v>
      </c>
      <c r="G52" s="7">
        <v>2015</v>
      </c>
      <c r="H52" s="7">
        <v>2016</v>
      </c>
      <c r="I52" s="7">
        <v>2017</v>
      </c>
      <c r="J52" s="8">
        <v>2018</v>
      </c>
      <c r="K52" s="125" t="s">
        <v>23</v>
      </c>
      <c r="L52" s="127" t="s">
        <v>108</v>
      </c>
      <c r="M52" s="174"/>
      <c r="N52" s="1"/>
      <c r="O52" s="1"/>
      <c r="P52" s="1"/>
      <c r="Q52" s="1"/>
      <c r="R52" s="1"/>
      <c r="S52" s="1"/>
      <c r="T52" s="1"/>
      <c r="U52" s="1"/>
      <c r="V52" s="1"/>
      <c r="W52" s="4"/>
      <c r="X52" s="4"/>
      <c r="Y52" s="4"/>
      <c r="Z52" s="1"/>
      <c r="AA52" s="1"/>
      <c r="AB52" s="1"/>
      <c r="AC52" s="1"/>
      <c r="AD52" s="1"/>
      <c r="AE52" s="1"/>
      <c r="AF52" s="1"/>
      <c r="AG52" s="1"/>
      <c r="AH52" s="1"/>
    </row>
    <row r="53" spans="1:34" ht="15" customHeight="1" x14ac:dyDescent="0.25">
      <c r="A53" s="1"/>
      <c r="B53" s="143"/>
      <c r="C53" s="153" t="s">
        <v>19</v>
      </c>
      <c r="D53" s="156">
        <f>MAX('3-Acres History and SC Options'!N16,'3-Acres History and SC Options'!M16)</f>
        <v>0</v>
      </c>
      <c r="E53" s="157">
        <f>+'4-SC Yield Update'!I24</f>
        <v>2.1599999999999998E-16</v>
      </c>
      <c r="F53" s="9">
        <f>+O23/100*$E$53*$D$53*0.85</f>
        <v>0</v>
      </c>
      <c r="G53" s="9">
        <f>+P23/100*$E$53*$D$53*0.85</f>
        <v>0</v>
      </c>
      <c r="H53" s="9">
        <f>+Q23/100*$E$53*$D$53*0.85</f>
        <v>0</v>
      </c>
      <c r="I53" s="9">
        <f>+R23/100*$E$53*$D$53*0.85</f>
        <v>0</v>
      </c>
      <c r="J53" s="9">
        <f>+S23/100*$E$53*$D$53*0.85</f>
        <v>0</v>
      </c>
      <c r="K53" s="126">
        <f>SUM(F53:J53)</f>
        <v>0</v>
      </c>
      <c r="L53" s="126">
        <f>+K53/5</f>
        <v>0</v>
      </c>
      <c r="M53" s="176"/>
      <c r="N53" s="1"/>
      <c r="O53" s="1"/>
      <c r="P53" s="1"/>
      <c r="Q53" s="1"/>
      <c r="R53" s="1"/>
      <c r="S53" s="1"/>
      <c r="T53" s="5"/>
      <c r="U53" s="5"/>
      <c r="V53" s="5"/>
      <c r="W53" s="5"/>
      <c r="X53" s="5"/>
      <c r="Y53" s="5"/>
      <c r="Z53" s="1"/>
      <c r="AA53" s="1"/>
      <c r="AB53" s="1"/>
      <c r="AC53" s="1"/>
      <c r="AD53" s="1"/>
      <c r="AE53" s="1"/>
      <c r="AF53" s="1"/>
      <c r="AG53" s="1"/>
      <c r="AH53" s="1"/>
    </row>
    <row r="54" spans="1:34" ht="15" customHeight="1" x14ac:dyDescent="0.25">
      <c r="A54" s="1"/>
      <c r="B54" s="143"/>
      <c r="C54" s="153" t="s">
        <v>21</v>
      </c>
      <c r="D54" s="156">
        <f>MIN('3-Acres History and SC Options'!N27,'3-Acres History and SC Options'!M27)</f>
        <v>0</v>
      </c>
      <c r="E54" s="158"/>
      <c r="F54" s="151"/>
      <c r="G54" s="151"/>
      <c r="H54" s="151"/>
      <c r="I54" s="151"/>
      <c r="J54" s="151"/>
      <c r="K54" s="152"/>
      <c r="L54" s="143"/>
      <c r="M54" s="176"/>
      <c r="N54" s="5"/>
      <c r="O54" s="5"/>
      <c r="P54" s="5"/>
      <c r="Q54" s="5"/>
      <c r="R54" s="5"/>
      <c r="S54" s="5"/>
      <c r="T54" s="5"/>
      <c r="U54" s="5"/>
      <c r="V54" s="5"/>
      <c r="W54" s="5"/>
      <c r="X54" s="5"/>
      <c r="Y54" s="5"/>
      <c r="Z54" s="1"/>
      <c r="AA54" s="1"/>
      <c r="AB54" s="1"/>
      <c r="AC54" s="1"/>
      <c r="AD54" s="1"/>
      <c r="AE54" s="1"/>
      <c r="AF54" s="1"/>
      <c r="AG54" s="1"/>
      <c r="AH54" s="1"/>
    </row>
    <row r="55" spans="1:34" ht="15" customHeight="1" x14ac:dyDescent="0.25">
      <c r="A55" s="1"/>
      <c r="B55" s="143"/>
      <c r="C55" s="159" t="s">
        <v>67</v>
      </c>
      <c r="D55" s="160" t="s">
        <v>71</v>
      </c>
      <c r="E55" s="151"/>
      <c r="F55" s="151"/>
      <c r="G55" s="151"/>
      <c r="H55" s="151"/>
      <c r="I55" s="151"/>
      <c r="J55" s="151"/>
      <c r="K55" s="173"/>
      <c r="L55" s="176"/>
      <c r="M55" s="176"/>
      <c r="N55" s="6"/>
      <c r="O55" s="1"/>
      <c r="P55" s="1"/>
      <c r="Q55" s="1"/>
      <c r="R55" s="1"/>
      <c r="S55" s="1"/>
      <c r="T55" s="1"/>
      <c r="U55" s="1"/>
      <c r="V55" s="1"/>
      <c r="W55" s="6"/>
      <c r="X55" s="6"/>
      <c r="Y55" s="6"/>
      <c r="Z55" s="1"/>
      <c r="AA55" s="1"/>
      <c r="AB55" s="1"/>
      <c r="AC55" s="1"/>
      <c r="AD55" s="1"/>
      <c r="AE55" s="1"/>
      <c r="AF55" s="1"/>
      <c r="AG55" s="1"/>
      <c r="AH55" s="1"/>
    </row>
    <row r="56" spans="1:34" ht="15" customHeight="1" x14ac:dyDescent="0.25">
      <c r="A56" s="1"/>
      <c r="B56" s="143"/>
      <c r="C56" s="161" t="s">
        <v>25</v>
      </c>
      <c r="D56" s="162" t="s">
        <v>26</v>
      </c>
      <c r="E56" s="155" t="s">
        <v>27</v>
      </c>
      <c r="F56" s="7">
        <v>2014</v>
      </c>
      <c r="G56" s="7">
        <v>2015</v>
      </c>
      <c r="H56" s="7">
        <v>2016</v>
      </c>
      <c r="I56" s="7">
        <v>2017</v>
      </c>
      <c r="J56" s="7">
        <v>2018</v>
      </c>
      <c r="K56" s="127" t="s">
        <v>23</v>
      </c>
      <c r="L56" s="127" t="s">
        <v>108</v>
      </c>
      <c r="M56" s="176"/>
      <c r="N56" s="5"/>
      <c r="O56" s="1"/>
      <c r="P56" s="1"/>
      <c r="Q56" s="1"/>
      <c r="R56" s="1"/>
      <c r="S56" s="1"/>
      <c r="T56" s="1"/>
      <c r="U56" s="1"/>
      <c r="V56" s="1"/>
      <c r="W56" s="1"/>
      <c r="X56" s="1"/>
      <c r="Y56" s="1"/>
      <c r="Z56" s="1"/>
      <c r="AA56" s="1"/>
      <c r="AB56" s="1"/>
      <c r="AC56" s="1"/>
      <c r="AD56" s="1"/>
      <c r="AE56" s="1"/>
      <c r="AF56" s="1"/>
      <c r="AG56" s="1"/>
      <c r="AH56" s="1"/>
    </row>
    <row r="57" spans="1:34" ht="15" customHeight="1" x14ac:dyDescent="0.25">
      <c r="A57" s="1"/>
      <c r="B57" s="143"/>
      <c r="C57" s="163" t="s">
        <v>19</v>
      </c>
      <c r="D57" s="164">
        <f>+'3-Acres History and SC Options'!O16</f>
        <v>0</v>
      </c>
      <c r="E57" s="165">
        <f>+E53</f>
        <v>2.1599999999999998E-16</v>
      </c>
      <c r="F57" s="9">
        <f>+O23/100*$E$57*$D$57*0.85</f>
        <v>0</v>
      </c>
      <c r="G57" s="9">
        <f>+P23/100*$E$57*$D$57*0.85</f>
        <v>0</v>
      </c>
      <c r="H57" s="9">
        <f>+Q23/100*$E$57*$D$57*0.85</f>
        <v>0</v>
      </c>
      <c r="I57" s="9">
        <f>+R23/100*$E$57*$D$57*0.85</f>
        <v>0</v>
      </c>
      <c r="J57" s="9">
        <f>+S23/100*$E$57*$D$57*0.85</f>
        <v>0</v>
      </c>
      <c r="K57" s="126">
        <f>SUM(F57:J57)</f>
        <v>0</v>
      </c>
      <c r="L57" s="209">
        <f>+K57/5</f>
        <v>0</v>
      </c>
      <c r="M57" s="176"/>
      <c r="N57" s="5"/>
      <c r="O57" s="1"/>
      <c r="P57" s="1"/>
      <c r="Q57" s="1"/>
      <c r="R57" s="1"/>
      <c r="S57" s="1"/>
      <c r="T57" s="1"/>
      <c r="U57" s="1"/>
      <c r="V57" s="1"/>
      <c r="W57" s="1"/>
      <c r="X57" s="1"/>
      <c r="Y57" s="1"/>
      <c r="Z57" s="1"/>
      <c r="AA57" s="1"/>
      <c r="AB57" s="1"/>
      <c r="AC57" s="1"/>
      <c r="AD57" s="1"/>
      <c r="AE57" s="1"/>
      <c r="AF57" s="1"/>
      <c r="AG57" s="1"/>
      <c r="AH57" s="1"/>
    </row>
    <row r="58" spans="1:34" x14ac:dyDescent="0.25">
      <c r="A58" s="1"/>
      <c r="B58" s="143"/>
      <c r="C58" s="166" t="s">
        <v>11</v>
      </c>
      <c r="D58" s="167">
        <f>+'3-Acres History and SC Options'!O21</f>
        <v>0</v>
      </c>
      <c r="E58" s="320"/>
      <c r="F58" s="9">
        <f>+O27/2000*$E$58*$D$58*0.85</f>
        <v>0</v>
      </c>
      <c r="G58" s="9">
        <f>+P27/2000*$E$58*$D$58*0.85</f>
        <v>0</v>
      </c>
      <c r="H58" s="9">
        <f>+Q27/2000*$E$58*$D$58*0.85</f>
        <v>0</v>
      </c>
      <c r="I58" s="9">
        <f>+R27/2000*$E$58*$D$58*0.85</f>
        <v>0</v>
      </c>
      <c r="J58" s="9">
        <f>+S27/2000*$E$58*$D$58*0.85</f>
        <v>0</v>
      </c>
      <c r="K58" s="126">
        <f>SUM(F58:J58)</f>
        <v>0</v>
      </c>
      <c r="L58" s="209">
        <f>+K58/5</f>
        <v>0</v>
      </c>
      <c r="M58" s="176"/>
      <c r="N58" s="5"/>
      <c r="O58" s="1"/>
      <c r="P58" s="1"/>
      <c r="Q58" s="1"/>
      <c r="R58" s="1"/>
      <c r="S58" s="1"/>
      <c r="T58" s="1"/>
      <c r="U58" s="1"/>
      <c r="V58" s="1"/>
      <c r="W58" s="1"/>
      <c r="X58" s="1"/>
      <c r="Y58" s="1"/>
      <c r="Z58" s="1"/>
      <c r="AA58" s="1"/>
      <c r="AB58" s="1"/>
      <c r="AC58" s="1"/>
      <c r="AD58" s="1"/>
      <c r="AE58" s="1"/>
      <c r="AF58" s="1"/>
      <c r="AG58" s="1"/>
      <c r="AH58" s="1"/>
    </row>
    <row r="59" spans="1:34" x14ac:dyDescent="0.25">
      <c r="A59" s="1"/>
      <c r="B59" s="143"/>
      <c r="C59" s="168" t="s">
        <v>72</v>
      </c>
      <c r="D59" s="169">
        <f>+'3-Acres History and SC Options'!E14-'3-Acres History and SC Options'!O16-'3-Acres History and SC Options'!O21</f>
        <v>0</v>
      </c>
      <c r="E59" s="151"/>
      <c r="F59" s="151"/>
      <c r="G59" s="151"/>
      <c r="H59" s="151"/>
      <c r="I59" s="151"/>
      <c r="J59" s="151"/>
      <c r="K59" s="152"/>
      <c r="L59" s="207"/>
      <c r="M59" s="143"/>
      <c r="N59" s="5"/>
      <c r="O59" s="1"/>
      <c r="P59" s="1"/>
      <c r="Q59" s="1"/>
      <c r="R59" s="1"/>
      <c r="S59" s="1"/>
      <c r="T59" s="1"/>
      <c r="U59" s="1"/>
      <c r="V59" s="1"/>
      <c r="W59" s="1"/>
      <c r="X59" s="1"/>
      <c r="Y59" s="1"/>
      <c r="Z59" s="1"/>
      <c r="AA59" s="1"/>
      <c r="AB59" s="1"/>
      <c r="AC59" s="1"/>
      <c r="AD59" s="1"/>
      <c r="AE59" s="1"/>
      <c r="AF59" s="1"/>
      <c r="AG59" s="1"/>
      <c r="AH59" s="1"/>
    </row>
    <row r="60" spans="1:34" x14ac:dyDescent="0.25">
      <c r="A60" s="1"/>
      <c r="B60" s="143"/>
      <c r="C60" s="170" t="s">
        <v>74</v>
      </c>
      <c r="D60" s="171"/>
      <c r="E60" s="171"/>
      <c r="F60" s="171"/>
      <c r="G60" s="171"/>
      <c r="H60" s="171"/>
      <c r="I60" s="171"/>
      <c r="J60" s="171"/>
      <c r="K60" s="126">
        <f>SUM(K57:K59)</f>
        <v>0</v>
      </c>
      <c r="L60" s="126">
        <f>+K60/5</f>
        <v>0</v>
      </c>
      <c r="M60" s="143"/>
      <c r="N60" s="6"/>
      <c r="O60" s="1"/>
      <c r="P60" s="1"/>
      <c r="Q60" s="1"/>
      <c r="R60" s="1"/>
      <c r="S60" s="1"/>
      <c r="T60" s="1"/>
      <c r="U60" s="1"/>
      <c r="V60" s="1"/>
      <c r="W60" s="1"/>
      <c r="X60" s="1"/>
      <c r="Y60" s="1"/>
      <c r="Z60" s="1"/>
      <c r="AA60" s="1"/>
      <c r="AB60" s="1"/>
      <c r="AC60" s="1"/>
      <c r="AD60" s="1"/>
      <c r="AE60" s="1"/>
      <c r="AF60" s="1"/>
      <c r="AG60" s="1"/>
      <c r="AH60" s="1"/>
    </row>
    <row r="61" spans="1:34" x14ac:dyDescent="0.25">
      <c r="A61" s="1"/>
      <c r="B61" s="143"/>
      <c r="C61" s="170"/>
      <c r="D61" s="171"/>
      <c r="E61" s="171"/>
      <c r="F61" s="171"/>
      <c r="G61" s="171"/>
      <c r="H61" s="171"/>
      <c r="I61" s="171"/>
      <c r="J61" s="171"/>
      <c r="K61" s="177"/>
      <c r="L61" s="208"/>
      <c r="M61" s="151"/>
      <c r="N61" s="6"/>
      <c r="O61" s="1"/>
      <c r="P61" s="1"/>
      <c r="Q61" s="1"/>
      <c r="R61" s="1"/>
      <c r="S61" s="1"/>
      <c r="T61" s="1"/>
      <c r="U61" s="1"/>
      <c r="V61" s="1"/>
      <c r="W61" s="1"/>
      <c r="X61" s="1"/>
      <c r="Y61" s="1"/>
      <c r="Z61" s="1"/>
      <c r="AA61" s="1"/>
      <c r="AB61" s="1"/>
      <c r="AC61" s="1"/>
      <c r="AD61" s="1"/>
      <c r="AE61" s="1"/>
      <c r="AF61" s="1"/>
      <c r="AG61" s="1"/>
      <c r="AH61" s="1"/>
    </row>
    <row r="62" spans="1:34" x14ac:dyDescent="0.25">
      <c r="A62" s="1"/>
      <c r="B62" s="143"/>
      <c r="C62" s="172" t="s">
        <v>73</v>
      </c>
      <c r="D62" s="171"/>
      <c r="E62" s="171"/>
      <c r="F62" s="171"/>
      <c r="G62" s="171"/>
      <c r="H62" s="171"/>
      <c r="I62" s="171"/>
      <c r="J62" s="171"/>
      <c r="K62" s="126">
        <f>+K53-K60</f>
        <v>0</v>
      </c>
      <c r="L62" s="126">
        <f>+K62/5</f>
        <v>0</v>
      </c>
      <c r="M62" s="143"/>
      <c r="N62" s="5"/>
      <c r="O62" s="1"/>
      <c r="P62" s="1"/>
      <c r="Q62" s="1"/>
      <c r="R62" s="1"/>
      <c r="S62" s="1"/>
      <c r="T62" s="1"/>
      <c r="U62" s="1"/>
      <c r="V62" s="1"/>
      <c r="W62" s="1"/>
      <c r="X62" s="1"/>
      <c r="Y62" s="1"/>
      <c r="Z62" s="1"/>
      <c r="AA62" s="1"/>
      <c r="AB62" s="1"/>
      <c r="AC62" s="1"/>
      <c r="AD62" s="1"/>
      <c r="AE62" s="1"/>
      <c r="AF62" s="1"/>
      <c r="AG62" s="1"/>
      <c r="AH62" s="1"/>
    </row>
    <row r="63" spans="1:34" x14ac:dyDescent="0.25">
      <c r="A63" s="1"/>
      <c r="B63" s="143"/>
      <c r="C63" s="170" t="s">
        <v>138</v>
      </c>
      <c r="D63" s="171"/>
      <c r="E63" s="171"/>
      <c r="F63" s="171"/>
      <c r="G63" s="171"/>
      <c r="H63" s="171"/>
      <c r="I63" s="171"/>
      <c r="J63" s="171"/>
      <c r="K63" s="177"/>
      <c r="L63" s="247" t="str">
        <f>IF(D59=0,"N/A",L62/D59)</f>
        <v>N/A</v>
      </c>
      <c r="M63" s="143"/>
      <c r="N63" s="5"/>
      <c r="O63" s="1"/>
      <c r="P63" s="1"/>
      <c r="Q63" s="1"/>
      <c r="R63" s="1"/>
      <c r="S63" s="1"/>
      <c r="T63" s="1"/>
      <c r="U63" s="1"/>
      <c r="V63" s="1"/>
      <c r="W63" s="1"/>
      <c r="X63" s="1"/>
      <c r="Y63" s="1"/>
      <c r="Z63" s="1"/>
      <c r="AA63" s="1"/>
      <c r="AB63" s="1"/>
      <c r="AC63" s="1"/>
      <c r="AD63" s="1"/>
      <c r="AE63" s="1"/>
      <c r="AF63" s="1"/>
      <c r="AG63" s="1"/>
      <c r="AH63" s="1"/>
    </row>
    <row r="64" spans="1:34" x14ac:dyDescent="0.25">
      <c r="A64" s="1"/>
      <c r="B64" s="392" t="str">
        <f>IF('2-FSN Entry and Summary'!B17&gt;0,"Continue to the next FSN","No further FSN Available")</f>
        <v>No further FSN Available</v>
      </c>
      <c r="C64" s="392"/>
      <c r="D64" s="392"/>
      <c r="E64" s="392"/>
      <c r="F64" s="392"/>
      <c r="G64" s="392"/>
      <c r="H64" s="392"/>
      <c r="I64" s="392"/>
      <c r="J64" s="392"/>
      <c r="K64" s="392"/>
      <c r="L64" s="392"/>
      <c r="M64" s="1"/>
      <c r="N64" s="5"/>
      <c r="O64" s="1"/>
      <c r="P64" s="1"/>
      <c r="Q64" s="1"/>
      <c r="R64" s="1"/>
      <c r="S64" s="1"/>
      <c r="T64" s="1"/>
      <c r="U64" s="1"/>
      <c r="V64" s="1"/>
      <c r="W64" s="1"/>
      <c r="X64" s="1"/>
      <c r="Y64" s="1"/>
      <c r="Z64" s="1"/>
      <c r="AA64" s="1"/>
      <c r="AB64" s="1"/>
      <c r="AC64" s="1"/>
      <c r="AD64" s="1"/>
      <c r="AE64" s="1"/>
      <c r="AF64" s="1"/>
      <c r="AG64" s="1"/>
      <c r="AH64" s="1"/>
    </row>
    <row r="65" spans="1:34" x14ac:dyDescent="0.25">
      <c r="A65" s="3"/>
      <c r="B65" s="392"/>
      <c r="C65" s="392"/>
      <c r="D65" s="392"/>
      <c r="E65" s="392"/>
      <c r="F65" s="392"/>
      <c r="G65" s="392"/>
      <c r="H65" s="392"/>
      <c r="I65" s="392"/>
      <c r="J65" s="392"/>
      <c r="K65" s="392"/>
      <c r="L65" s="392"/>
      <c r="M65" s="3"/>
      <c r="N65" s="5"/>
      <c r="O65" s="1"/>
      <c r="P65" s="1"/>
      <c r="Q65" s="1"/>
      <c r="R65" s="1"/>
      <c r="S65" s="1"/>
      <c r="T65" s="1"/>
      <c r="U65" s="1"/>
      <c r="V65" s="1"/>
      <c r="W65" s="1"/>
      <c r="X65" s="1"/>
      <c r="Y65" s="1"/>
      <c r="Z65" s="1"/>
      <c r="AA65" s="1"/>
      <c r="AB65" s="1"/>
      <c r="AC65" s="1"/>
      <c r="AD65" s="1"/>
      <c r="AE65" s="1"/>
      <c r="AF65" s="1"/>
      <c r="AG65" s="1"/>
      <c r="AH65" s="1"/>
    </row>
    <row r="66" spans="1:34" x14ac:dyDescent="0.25">
      <c r="A66" s="3"/>
      <c r="B66" s="151"/>
      <c r="C66" s="144" t="s">
        <v>22</v>
      </c>
      <c r="D66" s="145">
        <f>+'2-FSN Entry and Summary'!B17</f>
        <v>0</v>
      </c>
      <c r="E66" s="390" t="s">
        <v>75</v>
      </c>
      <c r="F66" s="391"/>
      <c r="G66" s="146">
        <f>+'2-FSN Entry and Summary'!C17</f>
        <v>0</v>
      </c>
      <c r="H66" s="147"/>
      <c r="I66" s="147"/>
      <c r="J66" s="147"/>
      <c r="K66" s="148"/>
      <c r="L66" s="176"/>
      <c r="M66" s="176"/>
      <c r="N66" s="5"/>
      <c r="O66" s="1"/>
      <c r="P66" s="1"/>
      <c r="Q66" s="1"/>
      <c r="R66" s="1"/>
      <c r="S66" s="1"/>
      <c r="T66" s="1"/>
      <c r="U66" s="1"/>
      <c r="V66" s="1"/>
      <c r="W66" s="1"/>
      <c r="X66" s="1"/>
      <c r="Y66" s="1"/>
      <c r="Z66" s="1"/>
      <c r="AA66" s="1"/>
      <c r="AB66" s="1"/>
      <c r="AC66" s="1"/>
      <c r="AD66" s="1"/>
    </row>
    <row r="67" spans="1:34" x14ac:dyDescent="0.25">
      <c r="A67" s="3"/>
      <c r="B67" s="151"/>
      <c r="C67" s="149" t="s">
        <v>67</v>
      </c>
      <c r="D67" s="150" t="str">
        <f>IF('3-Acres History and SC Options'!N34&gt;'3-Acres History and SC Options'!M34,"1-B","1-A")</f>
        <v>1-A</v>
      </c>
      <c r="E67" s="151"/>
      <c r="F67" s="151"/>
      <c r="G67" s="151"/>
      <c r="H67" s="151"/>
      <c r="I67" s="151"/>
      <c r="J67" s="151"/>
      <c r="K67" s="152"/>
      <c r="L67" s="176"/>
      <c r="M67" s="176"/>
      <c r="N67" s="5"/>
      <c r="O67" s="1"/>
      <c r="P67" s="1"/>
      <c r="Q67" s="1"/>
      <c r="R67" s="1"/>
      <c r="S67" s="1"/>
      <c r="T67" s="1"/>
      <c r="U67" s="5"/>
      <c r="V67" s="5"/>
      <c r="W67" s="5"/>
      <c r="X67" s="5"/>
      <c r="Y67" s="5"/>
      <c r="Z67" s="1"/>
      <c r="AA67" s="1"/>
      <c r="AB67" s="1"/>
      <c r="AC67" s="1"/>
      <c r="AD67" s="1"/>
    </row>
    <row r="68" spans="1:34" x14ac:dyDescent="0.25">
      <c r="A68" s="3"/>
      <c r="B68" s="151"/>
      <c r="C68" s="153" t="s">
        <v>25</v>
      </c>
      <c r="D68" s="154" t="s">
        <v>26</v>
      </c>
      <c r="E68" s="155" t="s">
        <v>27</v>
      </c>
      <c r="F68" s="7">
        <v>2014</v>
      </c>
      <c r="G68" s="7">
        <v>2015</v>
      </c>
      <c r="H68" s="7">
        <v>2016</v>
      </c>
      <c r="I68" s="7">
        <v>2017</v>
      </c>
      <c r="J68" s="8">
        <v>2018</v>
      </c>
      <c r="K68" s="125" t="s">
        <v>23</v>
      </c>
      <c r="L68" s="127" t="s">
        <v>108</v>
      </c>
      <c r="M68" s="176"/>
      <c r="N68" s="5"/>
      <c r="O68" s="1"/>
      <c r="P68" s="1"/>
      <c r="Q68" s="1"/>
      <c r="R68" s="1"/>
      <c r="S68" s="1"/>
      <c r="T68" s="1"/>
      <c r="U68" s="5"/>
      <c r="V68" s="5"/>
      <c r="W68" s="5"/>
      <c r="X68" s="5"/>
      <c r="Y68" s="5"/>
      <c r="Z68" s="1"/>
      <c r="AA68" s="1"/>
      <c r="AB68" s="1"/>
      <c r="AC68" s="1"/>
      <c r="AD68" s="1"/>
    </row>
    <row r="69" spans="1:34" x14ac:dyDescent="0.25">
      <c r="A69" s="3"/>
      <c r="B69" s="151"/>
      <c r="C69" s="153" t="s">
        <v>19</v>
      </c>
      <c r="D69" s="156">
        <f>MAX('3-Acres History and SC Options'!N34,'3-Acres History and SC Options'!M34)</f>
        <v>0</v>
      </c>
      <c r="E69" s="157">
        <f>+'4-SC Yield Update'!I33</f>
        <v>2.1599999999999998E-16</v>
      </c>
      <c r="F69" s="9">
        <f>+O23/100*$E$69*$D$69*0.85</f>
        <v>0</v>
      </c>
      <c r="G69" s="9">
        <f>+P23/100*$E$69*$D$69*0.85</f>
        <v>0</v>
      </c>
      <c r="H69" s="9">
        <f>+Q23/100*$E$69*$D$69*0.85</f>
        <v>0</v>
      </c>
      <c r="I69" s="9">
        <f>+R23/100*$E$69*$D$69*0.85</f>
        <v>0</v>
      </c>
      <c r="J69" s="9">
        <f>+S23/100*$E$69*$D$69*0.85</f>
        <v>0</v>
      </c>
      <c r="K69" s="126">
        <f>SUM(F69:J69)</f>
        <v>0</v>
      </c>
      <c r="L69" s="126">
        <f>+K69/5</f>
        <v>0</v>
      </c>
      <c r="M69" s="176"/>
      <c r="N69" s="5"/>
      <c r="O69" s="1"/>
      <c r="P69" s="1"/>
      <c r="Q69" s="1"/>
      <c r="R69" s="1"/>
      <c r="S69" s="1"/>
      <c r="T69" s="1"/>
      <c r="U69" s="5"/>
      <c r="V69" s="5"/>
      <c r="W69" s="5"/>
      <c r="X69" s="5"/>
      <c r="Y69" s="5"/>
      <c r="Z69" s="1"/>
      <c r="AA69" s="1"/>
      <c r="AB69" s="1"/>
      <c r="AC69" s="1"/>
      <c r="AD69" s="1"/>
    </row>
    <row r="70" spans="1:34" x14ac:dyDescent="0.25">
      <c r="A70" s="3"/>
      <c r="B70" s="151"/>
      <c r="C70" s="153" t="s">
        <v>21</v>
      </c>
      <c r="D70" s="156">
        <f>MIN('3-Acres History and SC Options'!N45,'3-Acres History and SC Options'!M45)</f>
        <v>0</v>
      </c>
      <c r="E70" s="158"/>
      <c r="F70" s="151"/>
      <c r="G70" s="151"/>
      <c r="H70" s="151"/>
      <c r="I70" s="151"/>
      <c r="J70" s="151"/>
      <c r="K70" s="152"/>
      <c r="L70" s="143"/>
      <c r="M70" s="151"/>
      <c r="N70" s="5"/>
      <c r="O70" s="1"/>
      <c r="P70" s="1"/>
      <c r="Q70" s="1"/>
      <c r="R70" s="1"/>
      <c r="S70" s="1"/>
      <c r="T70" s="1"/>
      <c r="U70" s="5"/>
      <c r="V70" s="5"/>
      <c r="W70" s="5"/>
      <c r="X70" s="5"/>
      <c r="Y70" s="5"/>
      <c r="Z70" s="1"/>
      <c r="AA70" s="1"/>
      <c r="AB70" s="1"/>
      <c r="AC70" s="1"/>
      <c r="AD70" s="1"/>
    </row>
    <row r="71" spans="1:34" x14ac:dyDescent="0.25">
      <c r="A71" s="3"/>
      <c r="B71" s="151"/>
      <c r="C71" s="159" t="s">
        <v>67</v>
      </c>
      <c r="D71" s="160" t="s">
        <v>71</v>
      </c>
      <c r="E71" s="151"/>
      <c r="F71" s="151"/>
      <c r="G71" s="151"/>
      <c r="H71" s="151"/>
      <c r="I71" s="151"/>
      <c r="J71" s="151"/>
      <c r="K71" s="173"/>
      <c r="L71" s="176"/>
      <c r="M71" s="151"/>
      <c r="N71" s="5"/>
      <c r="O71" s="1"/>
      <c r="P71" s="1"/>
      <c r="Q71" s="1"/>
      <c r="R71" s="1"/>
      <c r="S71" s="1"/>
      <c r="T71" s="1"/>
      <c r="U71" s="5"/>
      <c r="V71" s="5"/>
      <c r="W71" s="5"/>
      <c r="X71" s="5"/>
      <c r="Y71" s="5"/>
      <c r="Z71" s="1"/>
      <c r="AA71" s="1"/>
      <c r="AB71" s="1"/>
      <c r="AC71" s="1"/>
      <c r="AD71" s="1"/>
    </row>
    <row r="72" spans="1:34" x14ac:dyDescent="0.25">
      <c r="A72" s="3"/>
      <c r="B72" s="151"/>
      <c r="C72" s="161" t="s">
        <v>25</v>
      </c>
      <c r="D72" s="162" t="s">
        <v>26</v>
      </c>
      <c r="E72" s="155" t="s">
        <v>27</v>
      </c>
      <c r="F72" s="7">
        <v>2014</v>
      </c>
      <c r="G72" s="7">
        <v>2015</v>
      </c>
      <c r="H72" s="7">
        <v>2016</v>
      </c>
      <c r="I72" s="7">
        <v>2017</v>
      </c>
      <c r="J72" s="7">
        <v>2018</v>
      </c>
      <c r="K72" s="127" t="s">
        <v>23</v>
      </c>
      <c r="L72" s="127" t="s">
        <v>108</v>
      </c>
      <c r="M72" s="151"/>
      <c r="N72" s="5"/>
      <c r="O72" s="1"/>
      <c r="P72" s="1"/>
      <c r="Q72" s="1"/>
      <c r="R72" s="1"/>
      <c r="S72" s="1"/>
      <c r="T72" s="1"/>
      <c r="U72" s="5"/>
      <c r="V72" s="5"/>
      <c r="W72" s="5"/>
      <c r="X72" s="5"/>
      <c r="Y72" s="5"/>
      <c r="Z72" s="1"/>
      <c r="AA72" s="1"/>
      <c r="AB72" s="1"/>
      <c r="AC72" s="1"/>
      <c r="AD72" s="1"/>
    </row>
    <row r="73" spans="1:34" x14ac:dyDescent="0.25">
      <c r="A73" s="3"/>
      <c r="B73" s="151"/>
      <c r="C73" s="163" t="s">
        <v>19</v>
      </c>
      <c r="D73" s="164">
        <f>+'3-Acres History and SC Options'!O34</f>
        <v>0</v>
      </c>
      <c r="E73" s="165">
        <f>+E69</f>
        <v>2.1599999999999998E-16</v>
      </c>
      <c r="F73" s="9">
        <f>+O23/100*$E$73*$D$73*0.85</f>
        <v>0</v>
      </c>
      <c r="G73" s="9">
        <f>+P23/100*$E$73*$D$73*0.85</f>
        <v>0</v>
      </c>
      <c r="H73" s="9">
        <f>+Q23/100*$E$73*$D$73*0.85</f>
        <v>0</v>
      </c>
      <c r="I73" s="9">
        <f>+R23/100*$E$73*$D$73*0.85</f>
        <v>0</v>
      </c>
      <c r="J73" s="9">
        <f>+S23/100*$E$73*$D$73*0.85</f>
        <v>0</v>
      </c>
      <c r="K73" s="126">
        <f>SUM(F73:J73)</f>
        <v>0</v>
      </c>
      <c r="L73" s="209">
        <f>+K73/5</f>
        <v>0</v>
      </c>
      <c r="M73" s="151"/>
      <c r="N73" s="5"/>
      <c r="O73" s="1"/>
      <c r="P73" s="1"/>
      <c r="Q73" s="1"/>
      <c r="R73" s="1"/>
      <c r="S73" s="1"/>
      <c r="T73" s="1"/>
      <c r="U73" s="5"/>
      <c r="V73" s="5"/>
      <c r="W73" s="5"/>
      <c r="X73" s="5"/>
      <c r="Y73" s="5"/>
      <c r="Z73" s="1"/>
      <c r="AA73" s="1"/>
      <c r="AB73" s="1"/>
      <c r="AC73" s="1"/>
      <c r="AD73" s="1"/>
    </row>
    <row r="74" spans="1:34" x14ac:dyDescent="0.25">
      <c r="A74" s="3"/>
      <c r="B74" s="151"/>
      <c r="C74" s="166" t="s">
        <v>11</v>
      </c>
      <c r="D74" s="167">
        <f>+'3-Acres History and SC Options'!O39</f>
        <v>0</v>
      </c>
      <c r="E74" s="320"/>
      <c r="F74" s="9">
        <f>+O27/2000*$E$74*$D$74*0.85</f>
        <v>0</v>
      </c>
      <c r="G74" s="9">
        <f>+P27/2000*$E$74*$D$74*0.85</f>
        <v>0</v>
      </c>
      <c r="H74" s="9">
        <f>+Q27/2000*$E$74*$D$74*0.85</f>
        <v>0</v>
      </c>
      <c r="I74" s="9">
        <f>+R27/2000*$E$74*$D$74*0.85</f>
        <v>0</v>
      </c>
      <c r="J74" s="9">
        <f>+S27/2000*$E$74*$D$74*0.85</f>
        <v>0</v>
      </c>
      <c r="K74" s="126">
        <f>SUM(F74:J74)</f>
        <v>0</v>
      </c>
      <c r="L74" s="209">
        <f>+K74/5</f>
        <v>0</v>
      </c>
      <c r="M74" s="176"/>
      <c r="N74" s="5"/>
      <c r="O74" s="1"/>
      <c r="P74" s="1"/>
      <c r="Q74" s="1"/>
      <c r="R74" s="1"/>
      <c r="S74" s="1"/>
      <c r="T74" s="1"/>
      <c r="U74" s="5"/>
      <c r="V74" s="5"/>
      <c r="W74" s="5"/>
      <c r="X74" s="5"/>
      <c r="Y74" s="5"/>
      <c r="Z74" s="1"/>
      <c r="AA74" s="1"/>
      <c r="AB74" s="1"/>
      <c r="AC74" s="1"/>
      <c r="AD74" s="1"/>
      <c r="AE74" s="1"/>
      <c r="AF74" s="1"/>
      <c r="AG74" s="1"/>
      <c r="AH74" s="1"/>
    </row>
    <row r="75" spans="1:34" x14ac:dyDescent="0.25">
      <c r="A75" s="3"/>
      <c r="B75" s="151"/>
      <c r="C75" s="168" t="s">
        <v>72</v>
      </c>
      <c r="D75" s="169">
        <f>+'3-Acres History and SC Options'!E32-'3-Acres History and SC Options'!O34-'3-Acres History and SC Options'!O39</f>
        <v>0</v>
      </c>
      <c r="E75" s="151"/>
      <c r="F75" s="151"/>
      <c r="G75" s="151"/>
      <c r="H75" s="151"/>
      <c r="I75" s="151"/>
      <c r="J75" s="151"/>
      <c r="K75" s="152"/>
      <c r="L75" s="207"/>
      <c r="M75" s="176"/>
      <c r="N75" s="5"/>
      <c r="O75" s="5"/>
      <c r="P75" s="5"/>
      <c r="Q75" s="5"/>
      <c r="R75" s="5"/>
      <c r="S75" s="5"/>
      <c r="T75" s="5"/>
      <c r="U75" s="5"/>
      <c r="V75" s="5"/>
      <c r="W75" s="5"/>
      <c r="X75" s="5"/>
      <c r="Y75" s="5"/>
      <c r="Z75" s="1"/>
      <c r="AA75" s="1"/>
      <c r="AB75" s="1"/>
      <c r="AC75" s="1"/>
      <c r="AD75" s="1"/>
      <c r="AE75" s="1"/>
      <c r="AF75" s="1"/>
      <c r="AG75" s="1"/>
      <c r="AH75" s="1"/>
    </row>
    <row r="76" spans="1:34" x14ac:dyDescent="0.25">
      <c r="A76" s="3"/>
      <c r="B76" s="151"/>
      <c r="C76" s="170" t="s">
        <v>74</v>
      </c>
      <c r="D76" s="171"/>
      <c r="E76" s="171"/>
      <c r="F76" s="171"/>
      <c r="G76" s="171"/>
      <c r="H76" s="171"/>
      <c r="I76" s="171"/>
      <c r="J76" s="171"/>
      <c r="K76" s="126">
        <f>SUM(K73:K75)</f>
        <v>0</v>
      </c>
      <c r="L76" s="126">
        <f>+K76/5</f>
        <v>0</v>
      </c>
      <c r="M76" s="176"/>
      <c r="N76" s="5"/>
      <c r="O76" s="5"/>
      <c r="P76" s="5"/>
      <c r="Q76" s="5"/>
      <c r="R76" s="5"/>
      <c r="S76" s="5"/>
      <c r="T76" s="5"/>
      <c r="U76" s="5"/>
      <c r="V76" s="5"/>
      <c r="W76" s="5"/>
      <c r="X76" s="5"/>
      <c r="Y76" s="5"/>
      <c r="Z76" s="1"/>
      <c r="AA76" s="1"/>
      <c r="AB76" s="1"/>
      <c r="AC76" s="1"/>
      <c r="AD76" s="1"/>
      <c r="AE76" s="1"/>
      <c r="AF76" s="1"/>
      <c r="AG76" s="1"/>
      <c r="AH76" s="1"/>
    </row>
    <row r="77" spans="1:34" x14ac:dyDescent="0.25">
      <c r="A77" s="3"/>
      <c r="B77" s="151"/>
      <c r="C77" s="170"/>
      <c r="D77" s="171"/>
      <c r="E77" s="171"/>
      <c r="F77" s="171"/>
      <c r="G77" s="171"/>
      <c r="H77" s="171"/>
      <c r="I77" s="171"/>
      <c r="J77" s="171"/>
      <c r="K77" s="177"/>
      <c r="L77" s="208"/>
      <c r="M77" s="176"/>
      <c r="N77" s="5"/>
      <c r="O77" s="5"/>
      <c r="P77" s="5"/>
      <c r="Q77" s="5"/>
      <c r="R77" s="5"/>
      <c r="S77" s="5"/>
      <c r="T77" s="5"/>
      <c r="U77" s="5"/>
      <c r="V77" s="5"/>
      <c r="W77" s="5"/>
      <c r="X77" s="5"/>
      <c r="Y77" s="5"/>
      <c r="Z77" s="1"/>
      <c r="AA77" s="1"/>
      <c r="AB77" s="1"/>
      <c r="AC77" s="1"/>
      <c r="AD77" s="1"/>
      <c r="AE77" s="1"/>
      <c r="AF77" s="1"/>
      <c r="AG77" s="1"/>
      <c r="AH77" s="1"/>
    </row>
    <row r="78" spans="1:34" x14ac:dyDescent="0.25">
      <c r="A78" s="3"/>
      <c r="B78" s="151"/>
      <c r="C78" s="172" t="s">
        <v>73</v>
      </c>
      <c r="D78" s="171"/>
      <c r="E78" s="171"/>
      <c r="F78" s="171"/>
      <c r="G78" s="171"/>
      <c r="H78" s="171"/>
      <c r="I78" s="171"/>
      <c r="J78" s="171"/>
      <c r="K78" s="126">
        <f>+K69-K76</f>
        <v>0</v>
      </c>
      <c r="L78" s="126">
        <f>+K78/5</f>
        <v>0</v>
      </c>
      <c r="M78" s="176"/>
      <c r="N78" s="5"/>
      <c r="O78" s="5"/>
      <c r="P78" s="5"/>
      <c r="Q78" s="5"/>
      <c r="R78" s="5"/>
      <c r="S78" s="5"/>
      <c r="T78" s="5"/>
      <c r="U78" s="5"/>
      <c r="V78" s="5"/>
      <c r="W78" s="5"/>
      <c r="X78" s="5"/>
      <c r="Y78" s="5"/>
      <c r="Z78" s="1"/>
      <c r="AA78" s="1"/>
      <c r="AB78" s="1"/>
      <c r="AC78" s="1"/>
      <c r="AD78" s="1"/>
      <c r="AE78" s="1"/>
      <c r="AF78" s="1"/>
      <c r="AG78" s="1"/>
      <c r="AH78" s="1"/>
    </row>
    <row r="79" spans="1:34" x14ac:dyDescent="0.25">
      <c r="A79" s="3"/>
      <c r="B79" s="151"/>
      <c r="C79" s="170" t="s">
        <v>138</v>
      </c>
      <c r="D79" s="171"/>
      <c r="E79" s="171"/>
      <c r="F79" s="171"/>
      <c r="G79" s="171"/>
      <c r="H79" s="171"/>
      <c r="I79" s="171"/>
      <c r="J79" s="171"/>
      <c r="K79" s="177"/>
      <c r="L79" s="247" t="str">
        <f>IF(D75=0,"N/A",L78/D75)</f>
        <v>N/A</v>
      </c>
      <c r="M79" s="176"/>
      <c r="N79" s="5"/>
      <c r="O79" s="5"/>
      <c r="P79" s="5"/>
      <c r="Q79" s="5"/>
      <c r="R79" s="5"/>
      <c r="S79" s="5"/>
      <c r="T79" s="5"/>
      <c r="U79" s="5"/>
      <c r="V79" s="5"/>
      <c r="W79" s="5"/>
      <c r="X79" s="5"/>
      <c r="Y79" s="5"/>
      <c r="Z79" s="1"/>
      <c r="AA79" s="1"/>
      <c r="AB79" s="1"/>
      <c r="AC79" s="1"/>
      <c r="AD79" s="1"/>
      <c r="AE79" s="1"/>
      <c r="AF79" s="1"/>
      <c r="AG79" s="1"/>
      <c r="AH79" s="1"/>
    </row>
    <row r="80" spans="1:34" x14ac:dyDescent="0.25">
      <c r="A80" s="3"/>
      <c r="B80" s="392" t="str">
        <f>IF('2-FSN Entry and Summary'!B18&gt;0,"Continue to the next FSN","No further FSN available")</f>
        <v>No further FSN available</v>
      </c>
      <c r="C80" s="392"/>
      <c r="D80" s="392"/>
      <c r="E80" s="392"/>
      <c r="F80" s="392"/>
      <c r="G80" s="392"/>
      <c r="H80" s="392"/>
      <c r="I80" s="392"/>
      <c r="J80" s="392"/>
      <c r="K80" s="392"/>
      <c r="L80" s="392"/>
      <c r="M80" s="392"/>
      <c r="N80" s="6"/>
      <c r="O80" s="6"/>
      <c r="P80" s="6"/>
      <c r="Q80" s="6"/>
      <c r="R80" s="6"/>
      <c r="S80" s="6"/>
      <c r="T80" s="6"/>
      <c r="U80" s="6"/>
      <c r="V80" s="6"/>
      <c r="W80" s="6"/>
      <c r="X80" s="6"/>
      <c r="Y80" s="6"/>
      <c r="Z80" s="1"/>
      <c r="AA80" s="1"/>
      <c r="AB80" s="1"/>
      <c r="AC80" s="1"/>
      <c r="AD80" s="1"/>
      <c r="AE80" s="1"/>
      <c r="AF80" s="1"/>
      <c r="AG80" s="1"/>
      <c r="AH80" s="1"/>
    </row>
    <row r="81" spans="1:34" x14ac:dyDescent="0.25">
      <c r="A81" s="3"/>
      <c r="B81" s="392"/>
      <c r="C81" s="392"/>
      <c r="D81" s="392"/>
      <c r="E81" s="392"/>
      <c r="F81" s="392"/>
      <c r="G81" s="392"/>
      <c r="H81" s="392"/>
      <c r="I81" s="392"/>
      <c r="J81" s="392"/>
      <c r="K81" s="392"/>
      <c r="L81" s="392"/>
      <c r="M81" s="392"/>
      <c r="N81" s="5"/>
      <c r="O81" s="5"/>
      <c r="P81" s="5"/>
      <c r="Q81" s="5"/>
      <c r="R81" s="5"/>
      <c r="S81" s="5"/>
      <c r="T81" s="5"/>
      <c r="U81" s="5"/>
      <c r="V81" s="5"/>
      <c r="W81" s="5"/>
      <c r="X81" s="5"/>
      <c r="Y81" s="5"/>
      <c r="Z81" s="1"/>
      <c r="AA81" s="1"/>
      <c r="AB81" s="1"/>
      <c r="AC81" s="1"/>
      <c r="AD81" s="1"/>
      <c r="AE81" s="1"/>
      <c r="AF81" s="1"/>
      <c r="AG81" s="1"/>
      <c r="AH81" s="1"/>
    </row>
    <row r="82" spans="1:34" x14ac:dyDescent="0.25">
      <c r="A82" s="3"/>
      <c r="B82" s="151"/>
      <c r="C82" s="144" t="s">
        <v>22</v>
      </c>
      <c r="D82" s="145">
        <f>+'2-FSN Entry and Summary'!B18</f>
        <v>0</v>
      </c>
      <c r="E82" s="390" t="s">
        <v>75</v>
      </c>
      <c r="F82" s="391"/>
      <c r="G82" s="146">
        <f>+'2-FSN Entry and Summary'!C18</f>
        <v>0</v>
      </c>
      <c r="H82" s="147"/>
      <c r="I82" s="147"/>
      <c r="J82" s="147"/>
      <c r="K82" s="148"/>
      <c r="L82" s="175"/>
      <c r="M82" s="175"/>
      <c r="N82" s="6"/>
      <c r="O82" s="6"/>
      <c r="P82" s="6"/>
      <c r="Q82" s="6"/>
      <c r="R82" s="6"/>
      <c r="S82" s="6"/>
      <c r="T82" s="6"/>
      <c r="U82" s="6"/>
      <c r="V82" s="6"/>
      <c r="W82" s="6"/>
      <c r="X82" s="6"/>
      <c r="Y82" s="6"/>
      <c r="Z82" s="1"/>
      <c r="AA82" s="1"/>
      <c r="AB82" s="1"/>
      <c r="AC82" s="1"/>
      <c r="AD82" s="1"/>
      <c r="AE82" s="1"/>
      <c r="AF82" s="1"/>
      <c r="AG82" s="1"/>
      <c r="AH82" s="1"/>
    </row>
    <row r="83" spans="1:34" x14ac:dyDescent="0.25">
      <c r="A83" s="3"/>
      <c r="B83" s="151"/>
      <c r="C83" s="149" t="s">
        <v>67</v>
      </c>
      <c r="D83" s="150" t="str">
        <f>IF('3-Acres History and SC Options'!N52&gt;'3-Acres History and SC Options'!M52,"1-B","1-A")</f>
        <v>1-A</v>
      </c>
      <c r="E83" s="151"/>
      <c r="F83" s="151"/>
      <c r="G83" s="151"/>
      <c r="H83" s="151"/>
      <c r="I83" s="151"/>
      <c r="J83" s="151"/>
      <c r="K83" s="152"/>
      <c r="L83" s="151"/>
      <c r="M83" s="151"/>
      <c r="N83" s="3"/>
      <c r="O83" s="3"/>
      <c r="P83" s="3"/>
      <c r="Q83" s="3"/>
      <c r="R83" s="3"/>
      <c r="S83" s="3"/>
      <c r="T83" s="3"/>
      <c r="U83" s="3"/>
      <c r="V83" s="3"/>
      <c r="W83" s="3"/>
      <c r="X83" s="3"/>
      <c r="Y83" s="3"/>
      <c r="Z83" s="1"/>
      <c r="AA83" s="1"/>
      <c r="AB83" s="1"/>
      <c r="AC83" s="1"/>
      <c r="AD83" s="1"/>
      <c r="AE83" s="1"/>
      <c r="AF83" s="1"/>
      <c r="AG83" s="1"/>
      <c r="AH83" s="1"/>
    </row>
    <row r="84" spans="1:34" x14ac:dyDescent="0.25">
      <c r="A84" s="3"/>
      <c r="B84" s="151"/>
      <c r="C84" s="153" t="s">
        <v>25</v>
      </c>
      <c r="D84" s="154" t="s">
        <v>26</v>
      </c>
      <c r="E84" s="155" t="s">
        <v>27</v>
      </c>
      <c r="F84" s="7">
        <v>2014</v>
      </c>
      <c r="G84" s="7">
        <v>2015</v>
      </c>
      <c r="H84" s="7">
        <v>2016</v>
      </c>
      <c r="I84" s="7">
        <v>2017</v>
      </c>
      <c r="J84" s="8">
        <v>2018</v>
      </c>
      <c r="K84" s="125" t="s">
        <v>23</v>
      </c>
      <c r="L84" s="127" t="s">
        <v>108</v>
      </c>
      <c r="M84" s="151"/>
      <c r="N84" s="3"/>
      <c r="O84" s="3"/>
      <c r="P84" s="3"/>
      <c r="Q84" s="3"/>
      <c r="R84" s="3"/>
      <c r="S84" s="1"/>
      <c r="T84" s="1"/>
      <c r="U84" s="1"/>
      <c r="V84" s="1"/>
      <c r="W84" s="1"/>
      <c r="X84" s="1"/>
      <c r="Y84" s="1"/>
      <c r="Z84" s="1"/>
      <c r="AA84" s="1"/>
      <c r="AB84" s="1"/>
      <c r="AC84" s="1"/>
      <c r="AD84" s="1"/>
      <c r="AE84" s="1"/>
      <c r="AF84" s="1"/>
      <c r="AG84" s="1"/>
      <c r="AH84" s="1"/>
    </row>
    <row r="85" spans="1:34" x14ac:dyDescent="0.25">
      <c r="A85" s="3"/>
      <c r="B85" s="151"/>
      <c r="C85" s="153" t="s">
        <v>19</v>
      </c>
      <c r="D85" s="156">
        <f>MAX('3-Acres History and SC Options'!N52,'3-Acres History and SC Options'!M52)</f>
        <v>0</v>
      </c>
      <c r="E85" s="157">
        <f>+'4-SC Yield Update'!I42</f>
        <v>2.1599999999999998E-16</v>
      </c>
      <c r="F85" s="9">
        <f>+O23/100*$E$85*$D$85*0.85</f>
        <v>0</v>
      </c>
      <c r="G85" s="9">
        <f>+P23/100*$E$85*$D$85*0.85</f>
        <v>0</v>
      </c>
      <c r="H85" s="9">
        <f>+Q23/100*$E$85*$D$85*0.85</f>
        <v>0</v>
      </c>
      <c r="I85" s="9">
        <f>+R23/100*$E$85*$D$85*0.85</f>
        <v>0</v>
      </c>
      <c r="J85" s="9">
        <f>+S23/100*$E$85*$D$85*0.85</f>
        <v>0</v>
      </c>
      <c r="K85" s="126">
        <f>SUM(F85:J85)</f>
        <v>0</v>
      </c>
      <c r="L85" s="126">
        <f>+K85/5</f>
        <v>0</v>
      </c>
      <c r="M85" s="151"/>
      <c r="N85" s="3"/>
      <c r="O85" s="3"/>
      <c r="P85" s="3"/>
      <c r="Q85" s="3"/>
      <c r="R85" s="3"/>
      <c r="S85" s="1"/>
      <c r="T85" s="1"/>
      <c r="U85" s="1"/>
      <c r="V85" s="1"/>
      <c r="W85" s="1"/>
      <c r="X85" s="1"/>
      <c r="Y85" s="1"/>
      <c r="Z85" s="1"/>
      <c r="AA85" s="1"/>
      <c r="AB85" s="1"/>
      <c r="AC85" s="1"/>
      <c r="AD85" s="1"/>
      <c r="AE85" s="1"/>
      <c r="AF85" s="1"/>
      <c r="AG85" s="1"/>
      <c r="AH85" s="1"/>
    </row>
    <row r="86" spans="1:34" x14ac:dyDescent="0.25">
      <c r="A86" s="3"/>
      <c r="B86" s="151"/>
      <c r="C86" s="153" t="s">
        <v>21</v>
      </c>
      <c r="D86" s="156">
        <f>MIN('3-Acres History and SC Options'!N63,'3-Acres History and SC Options'!M63)</f>
        <v>0</v>
      </c>
      <c r="E86" s="158"/>
      <c r="F86" s="151"/>
      <c r="G86" s="151"/>
      <c r="H86" s="151"/>
      <c r="I86" s="151"/>
      <c r="J86" s="151"/>
      <c r="K86" s="152"/>
      <c r="L86" s="143"/>
      <c r="M86" s="151"/>
      <c r="N86" s="3"/>
      <c r="O86" s="3"/>
      <c r="P86" s="3"/>
      <c r="Q86" s="3"/>
      <c r="R86" s="3"/>
      <c r="S86" s="1"/>
      <c r="T86" s="1"/>
      <c r="U86" s="1"/>
      <c r="V86" s="1"/>
      <c r="W86" s="1"/>
      <c r="X86" s="1"/>
      <c r="Y86" s="1"/>
      <c r="Z86" s="1"/>
      <c r="AA86" s="1"/>
      <c r="AB86" s="1"/>
      <c r="AC86" s="1"/>
      <c r="AD86" s="1"/>
      <c r="AE86" s="1"/>
      <c r="AF86" s="1"/>
      <c r="AG86" s="1"/>
      <c r="AH86" s="1"/>
    </row>
    <row r="87" spans="1:34" x14ac:dyDescent="0.25">
      <c r="A87" s="1"/>
      <c r="B87" s="143"/>
      <c r="C87" s="159" t="s">
        <v>67</v>
      </c>
      <c r="D87" s="160" t="s">
        <v>71</v>
      </c>
      <c r="E87" s="151"/>
      <c r="F87" s="151"/>
      <c r="G87" s="151"/>
      <c r="H87" s="151"/>
      <c r="I87" s="151"/>
      <c r="J87" s="151"/>
      <c r="K87" s="173"/>
      <c r="L87" s="176"/>
      <c r="M87" s="143"/>
      <c r="N87" s="1"/>
      <c r="O87" s="1"/>
      <c r="P87" s="1"/>
      <c r="Q87" s="1"/>
      <c r="R87" s="1"/>
      <c r="S87" s="1"/>
      <c r="T87" s="1"/>
      <c r="U87" s="1"/>
      <c r="V87" s="1"/>
      <c r="W87" s="1"/>
      <c r="X87" s="1"/>
      <c r="Y87" s="1"/>
      <c r="Z87" s="1"/>
      <c r="AA87" s="1"/>
      <c r="AB87" s="1"/>
      <c r="AC87" s="1"/>
      <c r="AD87" s="1"/>
      <c r="AE87" s="1"/>
      <c r="AF87" s="1"/>
      <c r="AG87" s="1"/>
      <c r="AH87" s="1"/>
    </row>
    <row r="88" spans="1:34" x14ac:dyDescent="0.25">
      <c r="A88" s="1"/>
      <c r="B88" s="143"/>
      <c r="C88" s="161" t="s">
        <v>25</v>
      </c>
      <c r="D88" s="162" t="s">
        <v>26</v>
      </c>
      <c r="E88" s="155" t="s">
        <v>27</v>
      </c>
      <c r="F88" s="7">
        <v>2014</v>
      </c>
      <c r="G88" s="7">
        <v>2015</v>
      </c>
      <c r="H88" s="7">
        <v>2016</v>
      </c>
      <c r="I88" s="7">
        <v>2017</v>
      </c>
      <c r="J88" s="7">
        <v>2018</v>
      </c>
      <c r="K88" s="127" t="s">
        <v>23</v>
      </c>
      <c r="L88" s="127" t="s">
        <v>108</v>
      </c>
      <c r="M88" s="143"/>
      <c r="N88" s="1"/>
      <c r="O88" s="1"/>
      <c r="P88" s="1"/>
      <c r="Q88" s="1"/>
      <c r="R88" s="1"/>
      <c r="S88" s="1"/>
      <c r="T88" s="1"/>
      <c r="U88" s="1"/>
      <c r="V88" s="1"/>
      <c r="W88" s="1"/>
      <c r="X88" s="1"/>
      <c r="Y88" s="1"/>
      <c r="Z88" s="1"/>
      <c r="AA88" s="1"/>
      <c r="AB88" s="1"/>
      <c r="AC88" s="1"/>
      <c r="AD88" s="1"/>
      <c r="AE88" s="1"/>
      <c r="AF88" s="1"/>
      <c r="AG88" s="1"/>
      <c r="AH88" s="1"/>
    </row>
    <row r="89" spans="1:34" x14ac:dyDescent="0.25">
      <c r="A89" s="1"/>
      <c r="B89" s="143"/>
      <c r="C89" s="163" t="s">
        <v>19</v>
      </c>
      <c r="D89" s="164">
        <f>+'3-Acres History and SC Options'!O52</f>
        <v>0</v>
      </c>
      <c r="E89" s="165">
        <f>+E85</f>
        <v>2.1599999999999998E-16</v>
      </c>
      <c r="F89" s="9">
        <f>+O23/100*$E$89*$D$89*0.85</f>
        <v>0</v>
      </c>
      <c r="G89" s="9">
        <f>+P23/100*$E$89*$D$89*0.85</f>
        <v>0</v>
      </c>
      <c r="H89" s="9">
        <f>+Q23/100*$E$89*$D$89*0.85</f>
        <v>0</v>
      </c>
      <c r="I89" s="9">
        <f>+R23/100*$E$89*$D$89*0.85</f>
        <v>0</v>
      </c>
      <c r="J89" s="9">
        <f>+S23/100*$E$89*$D$89*0.85</f>
        <v>0</v>
      </c>
      <c r="K89" s="126">
        <f>SUM(F89:J89)</f>
        <v>0</v>
      </c>
      <c r="L89" s="209">
        <f>+K89/5</f>
        <v>0</v>
      </c>
      <c r="M89" s="143"/>
      <c r="N89" s="1"/>
      <c r="O89" s="1"/>
      <c r="P89" s="1"/>
      <c r="Q89" s="1"/>
      <c r="R89" s="1"/>
      <c r="S89" s="1"/>
      <c r="T89" s="1"/>
      <c r="U89" s="1"/>
      <c r="V89" s="1"/>
      <c r="W89" s="1"/>
      <c r="X89" s="1"/>
      <c r="Y89" s="1"/>
      <c r="Z89" s="1"/>
      <c r="AA89" s="1"/>
      <c r="AB89" s="1"/>
      <c r="AC89" s="1"/>
      <c r="AD89" s="1"/>
      <c r="AE89" s="1"/>
      <c r="AF89" s="1"/>
      <c r="AG89" s="1"/>
      <c r="AH89" s="1"/>
    </row>
    <row r="90" spans="1:34" x14ac:dyDescent="0.25">
      <c r="A90" s="1"/>
      <c r="B90" s="143"/>
      <c r="C90" s="166" t="s">
        <v>11</v>
      </c>
      <c r="D90" s="167">
        <f>+'3-Acres History and SC Options'!O57</f>
        <v>0</v>
      </c>
      <c r="E90" s="320"/>
      <c r="F90" s="9">
        <f>+O27/2000*$E$90*$D$90*0.85</f>
        <v>0</v>
      </c>
      <c r="G90" s="9">
        <f>+P27/2000*$E$90*$D$90*0.85</f>
        <v>0</v>
      </c>
      <c r="H90" s="9">
        <f>+Q27/2000*$E$90*$D$90*0.85</f>
        <v>0</v>
      </c>
      <c r="I90" s="9">
        <f>+R27/2000*$E$90*$D$90*0.85</f>
        <v>0</v>
      </c>
      <c r="J90" s="9">
        <f>+S27/2000*$E$90*$D$90*0.85</f>
        <v>0</v>
      </c>
      <c r="K90" s="126">
        <f>SUM(F90:J90)</f>
        <v>0</v>
      </c>
      <c r="L90" s="209">
        <f>+K90/5</f>
        <v>0</v>
      </c>
      <c r="M90" s="143"/>
      <c r="N90" s="1"/>
      <c r="O90" s="1"/>
      <c r="P90" s="1"/>
      <c r="Q90" s="1"/>
      <c r="R90" s="1"/>
      <c r="S90" s="1"/>
      <c r="T90" s="1"/>
      <c r="U90" s="1"/>
      <c r="V90" s="1"/>
      <c r="W90" s="1"/>
      <c r="X90" s="1"/>
      <c r="Y90" s="1"/>
      <c r="Z90" s="1"/>
      <c r="AA90" s="1"/>
      <c r="AB90" s="1"/>
      <c r="AC90" s="1"/>
      <c r="AD90" s="1"/>
      <c r="AE90" s="1"/>
      <c r="AF90" s="1"/>
      <c r="AG90" s="1"/>
      <c r="AH90" s="1"/>
    </row>
    <row r="91" spans="1:34" x14ac:dyDescent="0.25">
      <c r="A91" s="1"/>
      <c r="B91" s="143"/>
      <c r="C91" s="168" t="s">
        <v>72</v>
      </c>
      <c r="D91" s="169">
        <f>+G82-D89-D90</f>
        <v>0</v>
      </c>
      <c r="E91" s="151"/>
      <c r="F91" s="151"/>
      <c r="G91" s="151"/>
      <c r="H91" s="151"/>
      <c r="I91" s="151"/>
      <c r="J91" s="151"/>
      <c r="K91" s="152"/>
      <c r="L91" s="207"/>
      <c r="M91" s="143"/>
      <c r="N91" s="1"/>
      <c r="O91" s="1"/>
      <c r="P91" s="1"/>
      <c r="Q91" s="1"/>
      <c r="R91" s="1"/>
      <c r="S91" s="1"/>
      <c r="T91" s="1"/>
      <c r="U91" s="1"/>
      <c r="V91" s="1"/>
      <c r="W91" s="1"/>
      <c r="X91" s="1"/>
      <c r="Y91" s="1"/>
      <c r="Z91" s="1"/>
      <c r="AA91" s="1"/>
      <c r="AB91" s="1"/>
      <c r="AC91" s="1"/>
      <c r="AD91" s="1"/>
      <c r="AE91" s="1"/>
      <c r="AF91" s="1"/>
      <c r="AG91" s="1"/>
      <c r="AH91" s="1"/>
    </row>
    <row r="92" spans="1:34" x14ac:dyDescent="0.25">
      <c r="A92" s="1"/>
      <c r="B92" s="143"/>
      <c r="C92" s="170" t="s">
        <v>74</v>
      </c>
      <c r="D92" s="171"/>
      <c r="E92" s="171"/>
      <c r="F92" s="171"/>
      <c r="G92" s="171"/>
      <c r="H92" s="171"/>
      <c r="I92" s="171"/>
      <c r="J92" s="171"/>
      <c r="K92" s="126">
        <f>SUM(K89:K91)</f>
        <v>0</v>
      </c>
      <c r="L92" s="126">
        <f>+K92/5</f>
        <v>0</v>
      </c>
      <c r="M92" s="143"/>
      <c r="N92" s="1"/>
      <c r="O92" s="1"/>
      <c r="P92" s="1"/>
      <c r="Q92" s="1"/>
      <c r="R92" s="1"/>
      <c r="S92" s="1"/>
      <c r="T92" s="1"/>
      <c r="U92" s="1"/>
      <c r="V92" s="1"/>
      <c r="W92" s="1"/>
      <c r="X92" s="1"/>
      <c r="Y92" s="1"/>
      <c r="Z92" s="1"/>
      <c r="AA92" s="1"/>
      <c r="AB92" s="1"/>
      <c r="AC92" s="1"/>
      <c r="AD92" s="1"/>
      <c r="AE92" s="1"/>
      <c r="AF92" s="1"/>
      <c r="AG92" s="1"/>
      <c r="AH92" s="1"/>
    </row>
    <row r="93" spans="1:34" x14ac:dyDescent="0.25">
      <c r="A93" s="1"/>
      <c r="B93" s="143"/>
      <c r="C93" s="170"/>
      <c r="D93" s="171"/>
      <c r="E93" s="171"/>
      <c r="F93" s="171"/>
      <c r="G93" s="171"/>
      <c r="H93" s="171"/>
      <c r="I93" s="171"/>
      <c r="J93" s="171"/>
      <c r="K93" s="177"/>
      <c r="L93" s="208"/>
      <c r="M93" s="143"/>
      <c r="N93" s="1"/>
      <c r="O93" s="1"/>
      <c r="P93" s="1"/>
      <c r="Q93" s="1"/>
      <c r="R93" s="1"/>
      <c r="S93" s="1"/>
      <c r="T93" s="1"/>
      <c r="U93" s="1"/>
      <c r="V93" s="1"/>
      <c r="W93" s="1"/>
      <c r="X93" s="1"/>
      <c r="Y93" s="1"/>
      <c r="Z93" s="1"/>
      <c r="AA93" s="1"/>
      <c r="AB93" s="1"/>
      <c r="AC93" s="1"/>
      <c r="AD93" s="1"/>
      <c r="AE93" s="1"/>
      <c r="AF93" s="1"/>
      <c r="AG93" s="1"/>
      <c r="AH93" s="1"/>
    </row>
    <row r="94" spans="1:34" x14ac:dyDescent="0.25">
      <c r="A94" s="1"/>
      <c r="B94" s="143"/>
      <c r="C94" s="172" t="s">
        <v>73</v>
      </c>
      <c r="D94" s="171"/>
      <c r="E94" s="171"/>
      <c r="F94" s="171"/>
      <c r="G94" s="171"/>
      <c r="H94" s="171"/>
      <c r="I94" s="171"/>
      <c r="J94" s="171"/>
      <c r="K94" s="126">
        <f>+K85-K92</f>
        <v>0</v>
      </c>
      <c r="L94" s="126">
        <f>+K94/5</f>
        <v>0</v>
      </c>
      <c r="M94" s="143"/>
      <c r="N94" s="1"/>
      <c r="O94" s="1"/>
      <c r="P94" s="1"/>
      <c r="Q94" s="1"/>
      <c r="R94" s="1"/>
      <c r="S94" s="1"/>
      <c r="T94" s="1"/>
      <c r="U94" s="1"/>
      <c r="V94" s="1"/>
      <c r="W94" s="1"/>
      <c r="X94" s="1"/>
      <c r="Y94" s="1"/>
      <c r="Z94" s="1"/>
      <c r="AA94" s="1"/>
      <c r="AB94" s="1"/>
      <c r="AC94" s="1"/>
      <c r="AD94" s="1"/>
      <c r="AE94" s="1"/>
      <c r="AF94" s="1"/>
      <c r="AG94" s="1"/>
      <c r="AH94" s="1"/>
    </row>
    <row r="95" spans="1:34" x14ac:dyDescent="0.25">
      <c r="A95" s="1"/>
      <c r="B95" s="143"/>
      <c r="C95" s="170" t="s">
        <v>138</v>
      </c>
      <c r="D95" s="171"/>
      <c r="E95" s="171"/>
      <c r="F95" s="171"/>
      <c r="G95" s="171"/>
      <c r="H95" s="171"/>
      <c r="I95" s="171"/>
      <c r="J95" s="171"/>
      <c r="K95" s="177"/>
      <c r="L95" s="247" t="str">
        <f>IF(D91=0,"N/A",L94/D91)</f>
        <v>N/A</v>
      </c>
      <c r="M95" s="143"/>
      <c r="N95" s="1"/>
      <c r="O95" s="1"/>
      <c r="P95" s="1"/>
      <c r="Q95" s="1"/>
      <c r="R95" s="1"/>
      <c r="S95" s="1"/>
      <c r="T95" s="1"/>
      <c r="U95" s="1"/>
      <c r="V95" s="1"/>
      <c r="W95" s="1"/>
      <c r="X95" s="1"/>
      <c r="Y95" s="1"/>
      <c r="Z95" s="1"/>
      <c r="AA95" s="1"/>
      <c r="AB95" s="1"/>
      <c r="AC95" s="1"/>
      <c r="AD95" s="1"/>
      <c r="AE95" s="1"/>
      <c r="AF95" s="1"/>
      <c r="AG95" s="1"/>
      <c r="AH95" s="1"/>
    </row>
    <row r="96" spans="1:34" x14ac:dyDescent="0.25">
      <c r="A96" s="1"/>
      <c r="B96" s="389" t="str">
        <f>IF('2-FSN Entry and Summary'!B19&gt;0,"Continue to the next FSN","No further FSN available")</f>
        <v>No further FSN available</v>
      </c>
      <c r="C96" s="389"/>
      <c r="D96" s="389"/>
      <c r="E96" s="389"/>
      <c r="F96" s="389"/>
      <c r="G96" s="389"/>
      <c r="H96" s="389"/>
      <c r="I96" s="389"/>
      <c r="J96" s="389"/>
      <c r="K96" s="389"/>
      <c r="L96" s="389"/>
      <c r="M96" s="1"/>
      <c r="N96" s="1"/>
      <c r="O96" s="1"/>
      <c r="P96" s="1"/>
      <c r="Q96" s="1"/>
      <c r="R96" s="1"/>
      <c r="S96" s="1"/>
      <c r="T96" s="1"/>
      <c r="U96" s="1"/>
      <c r="V96" s="1"/>
      <c r="W96" s="1"/>
      <c r="X96" s="1"/>
      <c r="Y96" s="1"/>
      <c r="Z96" s="1"/>
      <c r="AA96" s="1"/>
      <c r="AB96" s="1"/>
      <c r="AC96" s="1"/>
      <c r="AD96" s="1"/>
      <c r="AE96" s="1"/>
      <c r="AF96" s="1"/>
      <c r="AG96" s="1"/>
      <c r="AH96" s="1"/>
    </row>
    <row r="97" spans="1:34" x14ac:dyDescent="0.25">
      <c r="A97" s="1"/>
      <c r="B97" s="389"/>
      <c r="C97" s="389"/>
      <c r="D97" s="389"/>
      <c r="E97" s="389"/>
      <c r="F97" s="389"/>
      <c r="G97" s="389"/>
      <c r="H97" s="389"/>
      <c r="I97" s="389"/>
      <c r="J97" s="389"/>
      <c r="K97" s="389"/>
      <c r="L97" s="389"/>
      <c r="M97" s="1"/>
      <c r="N97" s="1"/>
      <c r="O97" s="1"/>
      <c r="P97" s="1"/>
      <c r="Q97" s="1"/>
      <c r="R97" s="1"/>
      <c r="S97" s="1"/>
      <c r="T97" s="1"/>
      <c r="U97" s="1"/>
      <c r="V97" s="1"/>
      <c r="W97" s="1"/>
      <c r="X97" s="1"/>
      <c r="Y97" s="1"/>
      <c r="Z97" s="1"/>
      <c r="AA97" s="1"/>
      <c r="AB97" s="1"/>
      <c r="AC97" s="1"/>
      <c r="AD97" s="1"/>
      <c r="AE97" s="1"/>
      <c r="AF97" s="1"/>
      <c r="AG97" s="1"/>
      <c r="AH97" s="1"/>
    </row>
    <row r="98" spans="1:34" x14ac:dyDescent="0.25">
      <c r="A98" s="1"/>
      <c r="B98" s="151"/>
      <c r="C98" s="144" t="s">
        <v>22</v>
      </c>
      <c r="D98" s="145">
        <f>+'2-FSN Entry and Summary'!B19</f>
        <v>0</v>
      </c>
      <c r="E98" s="390" t="s">
        <v>75</v>
      </c>
      <c r="F98" s="391"/>
      <c r="G98" s="146">
        <f>+'2-FSN Entry and Summary'!C19</f>
        <v>0</v>
      </c>
      <c r="H98" s="147"/>
      <c r="I98" s="147"/>
      <c r="J98" s="147"/>
      <c r="K98" s="148"/>
      <c r="L98" s="175"/>
      <c r="M98" s="175"/>
      <c r="N98" s="1"/>
      <c r="O98" s="1"/>
      <c r="P98" s="1"/>
      <c r="Q98" s="1"/>
      <c r="R98" s="1"/>
      <c r="S98" s="1"/>
      <c r="T98" s="1"/>
      <c r="U98" s="1"/>
      <c r="V98" s="1"/>
      <c r="W98" s="1"/>
      <c r="X98" s="1"/>
      <c r="Y98" s="1"/>
      <c r="Z98" s="1"/>
      <c r="AA98" s="1"/>
      <c r="AB98" s="1"/>
      <c r="AC98" s="1"/>
      <c r="AD98" s="1"/>
      <c r="AE98" s="1"/>
      <c r="AF98" s="1"/>
      <c r="AG98" s="1"/>
      <c r="AH98" s="1"/>
    </row>
    <row r="99" spans="1:34" x14ac:dyDescent="0.25">
      <c r="A99" s="1"/>
      <c r="B99" s="151"/>
      <c r="C99" s="149" t="s">
        <v>67</v>
      </c>
      <c r="D99" s="150" t="str">
        <f>IF('3-Acres History and SC Options'!N70&gt;'3-Acres History and SC Options'!M70,"1-B","1-A")</f>
        <v>1-A</v>
      </c>
      <c r="E99" s="151"/>
      <c r="F99" s="151"/>
      <c r="G99" s="151"/>
      <c r="H99" s="151"/>
      <c r="I99" s="151"/>
      <c r="J99" s="151"/>
      <c r="K99" s="152"/>
      <c r="L99" s="151"/>
      <c r="M99" s="151"/>
      <c r="N99" s="1"/>
      <c r="O99" s="1"/>
      <c r="P99" s="1"/>
      <c r="Q99" s="1"/>
      <c r="R99" s="1"/>
      <c r="S99" s="1"/>
      <c r="T99" s="1"/>
      <c r="U99" s="1"/>
      <c r="V99" s="1"/>
      <c r="W99" s="1"/>
      <c r="X99" s="1"/>
      <c r="Y99" s="1"/>
      <c r="Z99" s="1"/>
      <c r="AA99" s="1"/>
      <c r="AB99" s="1"/>
      <c r="AC99" s="1"/>
      <c r="AD99" s="1"/>
      <c r="AE99" s="1"/>
      <c r="AF99" s="1"/>
      <c r="AG99" s="1"/>
    </row>
    <row r="100" spans="1:34" x14ac:dyDescent="0.25">
      <c r="A100" s="1"/>
      <c r="B100" s="151"/>
      <c r="C100" s="153" t="s">
        <v>25</v>
      </c>
      <c r="D100" s="154" t="s">
        <v>26</v>
      </c>
      <c r="E100" s="155" t="s">
        <v>27</v>
      </c>
      <c r="F100" s="7">
        <v>2014</v>
      </c>
      <c r="G100" s="7">
        <v>2015</v>
      </c>
      <c r="H100" s="7">
        <v>2016</v>
      </c>
      <c r="I100" s="7">
        <v>2017</v>
      </c>
      <c r="J100" s="8">
        <v>2018</v>
      </c>
      <c r="K100" s="125" t="s">
        <v>23</v>
      </c>
      <c r="L100" s="127" t="s">
        <v>108</v>
      </c>
      <c r="M100" s="151"/>
      <c r="N100" s="1"/>
      <c r="O100" s="1"/>
      <c r="P100" s="1"/>
      <c r="Q100" s="1"/>
      <c r="R100" s="1"/>
      <c r="S100" s="1"/>
      <c r="T100" s="1"/>
      <c r="U100" s="1"/>
      <c r="V100" s="1"/>
      <c r="W100" s="1"/>
    </row>
    <row r="101" spans="1:34" x14ac:dyDescent="0.25">
      <c r="A101" s="1"/>
      <c r="B101" s="151"/>
      <c r="C101" s="153" t="s">
        <v>19</v>
      </c>
      <c r="D101" s="156">
        <f>MAX('3-Acres History and SC Options'!N70,'3-Acres History and SC Options'!M70)</f>
        <v>0</v>
      </c>
      <c r="E101" s="157">
        <f>+'4-SC Yield Update'!I51</f>
        <v>2.1599999999999998E-16</v>
      </c>
      <c r="F101" s="9">
        <f>+O23/100*$E$101*$D$101*0.85</f>
        <v>0</v>
      </c>
      <c r="G101" s="9">
        <f>+P23/100*$E$101*$D$101*0.85</f>
        <v>0</v>
      </c>
      <c r="H101" s="9">
        <f>+Q23/100*$E$101*$D$101*0.85</f>
        <v>0</v>
      </c>
      <c r="I101" s="9">
        <f>+R23/100*$E$101*$D$101*0.85</f>
        <v>0</v>
      </c>
      <c r="J101" s="9">
        <f>+S23/100*$E$101*$D$101*0.85</f>
        <v>0</v>
      </c>
      <c r="K101" s="126">
        <f>SUM(F101:J101)</f>
        <v>0</v>
      </c>
      <c r="L101" s="126">
        <f>+K101/5</f>
        <v>0</v>
      </c>
      <c r="M101" s="151"/>
      <c r="N101" s="1"/>
      <c r="O101" s="1"/>
      <c r="P101" s="1"/>
      <c r="Q101" s="1"/>
      <c r="R101" s="1"/>
      <c r="S101" s="1"/>
      <c r="T101" s="1"/>
      <c r="U101" s="1"/>
      <c r="V101" s="1"/>
      <c r="W101" s="1"/>
    </row>
    <row r="102" spans="1:34" x14ac:dyDescent="0.25">
      <c r="A102" s="1"/>
      <c r="B102" s="151"/>
      <c r="C102" s="153" t="s">
        <v>21</v>
      </c>
      <c r="D102" s="156">
        <f>MIN('3-Acres History and SC Options'!N81,'3-Acres History and SC Options'!M81)</f>
        <v>0</v>
      </c>
      <c r="E102" s="158"/>
      <c r="F102" s="151"/>
      <c r="G102" s="151"/>
      <c r="H102" s="151"/>
      <c r="I102" s="151"/>
      <c r="J102" s="151"/>
      <c r="K102" s="152"/>
      <c r="L102" s="143"/>
      <c r="M102" s="151"/>
      <c r="N102" s="1"/>
      <c r="O102" s="1"/>
      <c r="P102" s="1"/>
      <c r="Q102" s="1"/>
      <c r="R102" s="1"/>
      <c r="S102" s="1"/>
      <c r="T102" s="1"/>
      <c r="U102" s="1"/>
      <c r="V102" s="1"/>
      <c r="W102" s="1"/>
    </row>
    <row r="103" spans="1:34" x14ac:dyDescent="0.25">
      <c r="A103" s="1"/>
      <c r="B103" s="143"/>
      <c r="C103" s="159" t="s">
        <v>67</v>
      </c>
      <c r="D103" s="160" t="s">
        <v>71</v>
      </c>
      <c r="E103" s="151"/>
      <c r="F103" s="151"/>
      <c r="G103" s="151"/>
      <c r="H103" s="151"/>
      <c r="I103" s="151"/>
      <c r="J103" s="151"/>
      <c r="K103" s="173"/>
      <c r="L103" s="176"/>
      <c r="M103" s="143"/>
      <c r="N103" s="1"/>
      <c r="O103" s="1"/>
      <c r="P103" s="1"/>
      <c r="Q103" s="1"/>
      <c r="R103" s="1"/>
      <c r="S103" s="1"/>
      <c r="T103" s="1"/>
      <c r="U103" s="1"/>
      <c r="V103" s="1"/>
      <c r="W103" s="1"/>
    </row>
    <row r="104" spans="1:34" x14ac:dyDescent="0.25">
      <c r="A104" s="1"/>
      <c r="B104" s="143"/>
      <c r="C104" s="161" t="s">
        <v>25</v>
      </c>
      <c r="D104" s="162" t="s">
        <v>26</v>
      </c>
      <c r="E104" s="155" t="s">
        <v>27</v>
      </c>
      <c r="F104" s="7">
        <v>2014</v>
      </c>
      <c r="G104" s="7">
        <v>2015</v>
      </c>
      <c r="H104" s="7">
        <v>2016</v>
      </c>
      <c r="I104" s="7">
        <v>2017</v>
      </c>
      <c r="J104" s="7">
        <v>2018</v>
      </c>
      <c r="K104" s="127" t="s">
        <v>23</v>
      </c>
      <c r="L104" s="127" t="s">
        <v>108</v>
      </c>
      <c r="M104" s="143"/>
      <c r="N104" s="1"/>
      <c r="O104" s="1"/>
      <c r="P104" s="1"/>
      <c r="Q104" s="1"/>
      <c r="R104" s="1"/>
      <c r="S104" s="1"/>
      <c r="T104" s="1"/>
      <c r="U104" s="1"/>
      <c r="V104" s="1"/>
      <c r="W104" s="1"/>
    </row>
    <row r="105" spans="1:34" x14ac:dyDescent="0.25">
      <c r="A105" s="1"/>
      <c r="B105" s="143"/>
      <c r="C105" s="163" t="s">
        <v>19</v>
      </c>
      <c r="D105" s="164">
        <f>+'3-Acres History and SC Options'!O70</f>
        <v>0</v>
      </c>
      <c r="E105" s="165">
        <f>+E101</f>
        <v>2.1599999999999998E-16</v>
      </c>
      <c r="F105" s="9">
        <f>+O23/100*$E$105*$D$105*0.85</f>
        <v>0</v>
      </c>
      <c r="G105" s="9">
        <f>+P23/100*$E$105*$D$105*0.85</f>
        <v>0</v>
      </c>
      <c r="H105" s="9">
        <f>+Q23/100*$E$105*$D$105*0.85</f>
        <v>0</v>
      </c>
      <c r="I105" s="9">
        <f>+R23/100*$E$105*$D$105*0.85</f>
        <v>0</v>
      </c>
      <c r="J105" s="9">
        <f>+S23/100*$E$105*$D$105*0.85</f>
        <v>0</v>
      </c>
      <c r="K105" s="126">
        <f>SUM(F105:J105)</f>
        <v>0</v>
      </c>
      <c r="L105" s="209">
        <f>+K105/5</f>
        <v>0</v>
      </c>
      <c r="M105" s="143"/>
      <c r="N105" s="1"/>
      <c r="O105" s="1"/>
      <c r="P105" s="1"/>
      <c r="Q105" s="1"/>
      <c r="R105" s="1"/>
      <c r="S105" s="1"/>
      <c r="T105" s="1"/>
      <c r="U105" s="1"/>
      <c r="V105" s="1"/>
      <c r="W105" s="1"/>
      <c r="X105" s="1"/>
      <c r="Y105" s="1"/>
      <c r="Z105" s="1"/>
      <c r="AA105" s="1"/>
    </row>
    <row r="106" spans="1:34" x14ac:dyDescent="0.25">
      <c r="A106" s="1"/>
      <c r="B106" s="143"/>
      <c r="C106" s="166" t="s">
        <v>11</v>
      </c>
      <c r="D106" s="167">
        <f>+'3-Acres History and SC Options'!O75</f>
        <v>0</v>
      </c>
      <c r="E106" s="320"/>
      <c r="F106" s="9">
        <f>+O27/2000*$E$106*$D$106*0.85</f>
        <v>0</v>
      </c>
      <c r="G106" s="9">
        <f>+P27/2000*$E$106*$D$106*0.85</f>
        <v>0</v>
      </c>
      <c r="H106" s="9">
        <f>+Q27/2000*$E$106*$D$106*0.85</f>
        <v>0</v>
      </c>
      <c r="I106" s="9">
        <f>+R27/2000*$E$106*$D$106*0.85</f>
        <v>0</v>
      </c>
      <c r="J106" s="9">
        <f>+S27/2000*$E$106*$D$106*0.85</f>
        <v>0</v>
      </c>
      <c r="K106" s="126">
        <f>SUM(F106:J106)</f>
        <v>0</v>
      </c>
      <c r="L106" s="209">
        <f>+K106/5</f>
        <v>0</v>
      </c>
      <c r="M106" s="143"/>
      <c r="N106" s="1"/>
      <c r="O106" s="1"/>
      <c r="P106" s="1"/>
      <c r="Q106" s="1"/>
      <c r="R106" s="1"/>
      <c r="S106" s="1"/>
      <c r="T106" s="1"/>
      <c r="U106" s="1"/>
      <c r="V106" s="1"/>
      <c r="W106" s="1"/>
      <c r="X106" s="1"/>
      <c r="Y106" s="1"/>
      <c r="Z106" s="1"/>
      <c r="AA106" s="1"/>
    </row>
    <row r="107" spans="1:34" x14ac:dyDescent="0.25">
      <c r="A107" s="1"/>
      <c r="B107" s="143"/>
      <c r="C107" s="168" t="s">
        <v>72</v>
      </c>
      <c r="D107" s="169">
        <f>+G98-D105-D106</f>
        <v>0</v>
      </c>
      <c r="E107" s="151"/>
      <c r="F107" s="151"/>
      <c r="G107" s="151"/>
      <c r="H107" s="151"/>
      <c r="I107" s="151"/>
      <c r="J107" s="151"/>
      <c r="K107" s="152"/>
      <c r="L107" s="207"/>
      <c r="M107" s="143"/>
      <c r="N107" s="1"/>
      <c r="O107" s="1"/>
      <c r="P107" s="1"/>
      <c r="Q107" s="1"/>
      <c r="R107" s="1"/>
      <c r="S107" s="1"/>
      <c r="T107" s="1"/>
      <c r="U107" s="1"/>
      <c r="V107" s="1"/>
      <c r="W107" s="1"/>
      <c r="X107" s="1"/>
      <c r="Y107" s="1"/>
      <c r="Z107" s="1"/>
      <c r="AA107" s="1"/>
    </row>
    <row r="108" spans="1:34" x14ac:dyDescent="0.25">
      <c r="A108" s="1"/>
      <c r="B108" s="143"/>
      <c r="C108" s="170" t="s">
        <v>74</v>
      </c>
      <c r="D108" s="171"/>
      <c r="E108" s="171"/>
      <c r="F108" s="171"/>
      <c r="G108" s="171"/>
      <c r="H108" s="171"/>
      <c r="I108" s="171"/>
      <c r="J108" s="171"/>
      <c r="K108" s="126">
        <f>SUM(K105:K107)</f>
        <v>0</v>
      </c>
      <c r="L108" s="126">
        <f>+K108/5</f>
        <v>0</v>
      </c>
      <c r="M108" s="143"/>
      <c r="N108" s="1"/>
      <c r="O108" s="1"/>
      <c r="P108" s="1"/>
      <c r="Q108" s="1"/>
      <c r="R108" s="1"/>
      <c r="S108" s="1"/>
      <c r="T108" s="1"/>
      <c r="U108" s="1"/>
      <c r="V108" s="1"/>
      <c r="W108" s="1"/>
      <c r="X108" s="1"/>
      <c r="Y108" s="1"/>
      <c r="Z108" s="1"/>
      <c r="AA108" s="1"/>
    </row>
    <row r="109" spans="1:34" x14ac:dyDescent="0.25">
      <c r="A109" s="1"/>
      <c r="B109" s="143"/>
      <c r="C109" s="170"/>
      <c r="D109" s="171"/>
      <c r="E109" s="171"/>
      <c r="F109" s="171"/>
      <c r="G109" s="171"/>
      <c r="H109" s="171"/>
      <c r="I109" s="171"/>
      <c r="J109" s="171"/>
      <c r="K109" s="177"/>
      <c r="L109" s="208"/>
      <c r="M109" s="143"/>
      <c r="N109" s="1"/>
      <c r="O109" s="1"/>
      <c r="P109" s="1"/>
      <c r="Q109" s="1"/>
      <c r="R109" s="1"/>
      <c r="S109" s="1"/>
      <c r="T109" s="1"/>
      <c r="U109" s="1"/>
      <c r="V109" s="1"/>
      <c r="W109" s="1"/>
      <c r="X109" s="1"/>
      <c r="Y109" s="1"/>
      <c r="Z109" s="1"/>
      <c r="AA109" s="1"/>
    </row>
    <row r="110" spans="1:34" x14ac:dyDescent="0.25">
      <c r="A110" s="1"/>
      <c r="B110" s="143"/>
      <c r="C110" s="172" t="s">
        <v>73</v>
      </c>
      <c r="D110" s="171"/>
      <c r="E110" s="171"/>
      <c r="F110" s="171"/>
      <c r="G110" s="171"/>
      <c r="H110" s="171"/>
      <c r="I110" s="171"/>
      <c r="J110" s="171"/>
      <c r="K110" s="126">
        <f>+K101-K108</f>
        <v>0</v>
      </c>
      <c r="L110" s="126">
        <f>+K110/5</f>
        <v>0</v>
      </c>
      <c r="M110" s="143"/>
      <c r="N110" s="1"/>
      <c r="O110" s="1"/>
      <c r="P110" s="1"/>
      <c r="Q110" s="1"/>
      <c r="R110" s="1"/>
      <c r="S110" s="1"/>
      <c r="T110" s="1"/>
      <c r="U110" s="1"/>
      <c r="V110" s="1"/>
      <c r="W110" s="1"/>
      <c r="X110" s="1"/>
      <c r="Y110" s="1"/>
      <c r="Z110" s="1"/>
      <c r="AA110" s="1"/>
    </row>
    <row r="111" spans="1:34" x14ac:dyDescent="0.25">
      <c r="A111" s="1"/>
      <c r="B111" s="143"/>
      <c r="C111" s="170" t="s">
        <v>138</v>
      </c>
      <c r="D111" s="171"/>
      <c r="E111" s="171"/>
      <c r="F111" s="171"/>
      <c r="G111" s="171"/>
      <c r="H111" s="171"/>
      <c r="I111" s="171"/>
      <c r="J111" s="171"/>
      <c r="K111" s="177"/>
      <c r="L111" s="247" t="str">
        <f>IF(D107=0,"N/A",L110/D107)</f>
        <v>N/A</v>
      </c>
      <c r="M111" s="143"/>
      <c r="N111" s="1"/>
      <c r="O111" s="1"/>
      <c r="P111" s="1"/>
      <c r="Q111" s="1"/>
      <c r="R111" s="1"/>
      <c r="S111" s="1"/>
      <c r="T111" s="1"/>
      <c r="U111" s="1"/>
      <c r="V111" s="1"/>
      <c r="W111" s="1"/>
      <c r="X111" s="1"/>
      <c r="Y111" s="1"/>
      <c r="Z111" s="1"/>
      <c r="AA111" s="1"/>
    </row>
    <row r="112" spans="1:34" x14ac:dyDescent="0.25">
      <c r="A112" s="1"/>
      <c r="B112" s="389" t="str">
        <f>IF('2-FSN Entry and Summary'!B20&gt;0,"Continue to the next FSN","No further FSN available")</f>
        <v>No further FSN available</v>
      </c>
      <c r="C112" s="389"/>
      <c r="D112" s="389"/>
      <c r="E112" s="389"/>
      <c r="F112" s="389"/>
      <c r="G112" s="389"/>
      <c r="H112" s="389"/>
      <c r="I112" s="389"/>
      <c r="J112" s="389"/>
      <c r="K112" s="389"/>
      <c r="L112" s="389"/>
      <c r="M112" s="1"/>
      <c r="N112" s="1"/>
      <c r="O112" s="1"/>
      <c r="P112" s="1"/>
      <c r="Q112" s="1"/>
      <c r="R112" s="1"/>
      <c r="S112" s="1"/>
      <c r="T112" s="1"/>
      <c r="U112" s="1"/>
      <c r="V112" s="1"/>
      <c r="W112" s="1"/>
      <c r="X112" s="1"/>
      <c r="Y112" s="1"/>
      <c r="Z112" s="1"/>
      <c r="AA112" s="1"/>
    </row>
    <row r="113" spans="1:27" x14ac:dyDescent="0.25">
      <c r="A113" s="1"/>
      <c r="B113" s="389"/>
      <c r="C113" s="389"/>
      <c r="D113" s="389"/>
      <c r="E113" s="389"/>
      <c r="F113" s="389"/>
      <c r="G113" s="389"/>
      <c r="H113" s="389"/>
      <c r="I113" s="389"/>
      <c r="J113" s="389"/>
      <c r="K113" s="389"/>
      <c r="L113" s="389"/>
      <c r="M113" s="1"/>
      <c r="N113" s="1"/>
      <c r="O113" s="1"/>
      <c r="P113" s="1"/>
      <c r="Q113" s="1"/>
      <c r="R113" s="1"/>
      <c r="S113" s="1"/>
      <c r="T113" s="1"/>
      <c r="U113" s="1"/>
      <c r="V113" s="1"/>
      <c r="W113" s="1"/>
      <c r="X113" s="1"/>
      <c r="Y113" s="1"/>
      <c r="Z113" s="1"/>
      <c r="AA113" s="1"/>
    </row>
    <row r="114" spans="1:27" x14ac:dyDescent="0.25">
      <c r="A114" s="1"/>
      <c r="B114" s="151"/>
      <c r="C114" s="144" t="s">
        <v>22</v>
      </c>
      <c r="D114" s="145">
        <f>+'2-FSN Entry and Summary'!B20</f>
        <v>0</v>
      </c>
      <c r="E114" s="390" t="s">
        <v>75</v>
      </c>
      <c r="F114" s="391"/>
      <c r="G114" s="146">
        <f>+'2-FSN Entry and Summary'!C20</f>
        <v>0</v>
      </c>
      <c r="H114" s="147"/>
      <c r="I114" s="147"/>
      <c r="J114" s="147"/>
      <c r="K114" s="148"/>
      <c r="L114" s="175"/>
      <c r="M114" s="175"/>
      <c r="N114" s="1"/>
      <c r="O114" s="1"/>
      <c r="P114" s="1"/>
      <c r="Q114" s="1"/>
      <c r="R114" s="1"/>
      <c r="S114" s="1"/>
      <c r="T114" s="1"/>
      <c r="U114" s="1"/>
      <c r="V114" s="1"/>
      <c r="W114" s="1"/>
      <c r="X114" s="1"/>
      <c r="Y114" s="1"/>
      <c r="Z114" s="1"/>
      <c r="AA114" s="1"/>
    </row>
    <row r="115" spans="1:27" x14ac:dyDescent="0.25">
      <c r="A115" s="1"/>
      <c r="B115" s="151"/>
      <c r="C115" s="149" t="s">
        <v>67</v>
      </c>
      <c r="D115" s="150" t="str">
        <f>IF('3-Acres History and SC Options'!N88&gt;'3-Acres History and SC Options'!M88,"1-B","1-A")</f>
        <v>1-A</v>
      </c>
      <c r="E115" s="151"/>
      <c r="F115" s="151"/>
      <c r="G115" s="151"/>
      <c r="H115" s="151"/>
      <c r="I115" s="151"/>
      <c r="J115" s="151"/>
      <c r="K115" s="152"/>
      <c r="L115" s="151"/>
      <c r="M115" s="151"/>
      <c r="N115" s="1"/>
      <c r="O115" s="1"/>
      <c r="P115" s="1"/>
      <c r="Q115" s="1"/>
      <c r="R115" s="1"/>
      <c r="S115" s="1"/>
      <c r="T115" s="1"/>
      <c r="U115" s="1"/>
      <c r="V115" s="1"/>
      <c r="W115" s="1"/>
      <c r="X115" s="1"/>
      <c r="Y115" s="1"/>
      <c r="Z115" s="1"/>
      <c r="AA115" s="1"/>
    </row>
    <row r="116" spans="1:27" x14ac:dyDescent="0.25">
      <c r="A116" s="1"/>
      <c r="B116" s="151"/>
      <c r="C116" s="153" t="s">
        <v>25</v>
      </c>
      <c r="D116" s="154" t="s">
        <v>26</v>
      </c>
      <c r="E116" s="155" t="s">
        <v>27</v>
      </c>
      <c r="F116" s="7">
        <v>2014</v>
      </c>
      <c r="G116" s="7">
        <v>2015</v>
      </c>
      <c r="H116" s="7">
        <v>2016</v>
      </c>
      <c r="I116" s="7">
        <v>2017</v>
      </c>
      <c r="J116" s="8">
        <v>2018</v>
      </c>
      <c r="K116" s="125" t="s">
        <v>23</v>
      </c>
      <c r="L116" s="127" t="s">
        <v>108</v>
      </c>
      <c r="M116" s="151"/>
      <c r="N116" s="1"/>
      <c r="O116" s="1"/>
      <c r="P116" s="1"/>
      <c r="Q116" s="1"/>
      <c r="R116" s="1"/>
      <c r="S116" s="1"/>
      <c r="T116" s="1"/>
      <c r="U116" s="1"/>
      <c r="V116" s="1"/>
      <c r="W116" s="1"/>
      <c r="X116" s="1"/>
      <c r="Y116" s="1"/>
      <c r="Z116" s="1"/>
      <c r="AA116" s="1"/>
    </row>
    <row r="117" spans="1:27" x14ac:dyDescent="0.25">
      <c r="A117" s="1"/>
      <c r="B117" s="151"/>
      <c r="C117" s="153" t="s">
        <v>19</v>
      </c>
      <c r="D117" s="156">
        <f>MAX('3-Acres History and SC Options'!N88,'3-Acres History and SC Options'!M88)</f>
        <v>0</v>
      </c>
      <c r="E117" s="157">
        <f>+'4-SC Yield Update'!I60</f>
        <v>2.1599999999999998E-16</v>
      </c>
      <c r="F117" s="9">
        <f>+O23/100*$E$117*$D$117*0.85</f>
        <v>0</v>
      </c>
      <c r="G117" s="9">
        <f>+P23/100*$E$117*$D$117*0.85</f>
        <v>0</v>
      </c>
      <c r="H117" s="9">
        <f>+Q23/100*$E$117*$D$117*0.85</f>
        <v>0</v>
      </c>
      <c r="I117" s="9">
        <f>+R23/100*$E$117*$D$117*0.85</f>
        <v>0</v>
      </c>
      <c r="J117" s="9">
        <f>+S23/100*$E$117*$D$117*0.85</f>
        <v>0</v>
      </c>
      <c r="K117" s="126">
        <f>SUM(F117:J117)</f>
        <v>0</v>
      </c>
      <c r="L117" s="126">
        <f>+K117/5</f>
        <v>0</v>
      </c>
      <c r="M117" s="151"/>
      <c r="N117" s="1"/>
      <c r="O117" s="1"/>
      <c r="P117" s="1"/>
      <c r="Q117" s="1"/>
      <c r="R117" s="1"/>
      <c r="S117" s="1"/>
      <c r="T117" s="1"/>
      <c r="U117" s="1"/>
      <c r="V117" s="1"/>
      <c r="W117" s="1"/>
      <c r="X117" s="1"/>
      <c r="Y117" s="1"/>
      <c r="Z117" s="1"/>
      <c r="AA117" s="1"/>
    </row>
    <row r="118" spans="1:27" x14ac:dyDescent="0.25">
      <c r="A118" s="1"/>
      <c r="B118" s="151"/>
      <c r="C118" s="153" t="s">
        <v>21</v>
      </c>
      <c r="D118" s="156">
        <f>MIN('3-Acres History and SC Options'!N99,'3-Acres History and SC Options'!M99)</f>
        <v>0</v>
      </c>
      <c r="E118" s="158"/>
      <c r="F118" s="151"/>
      <c r="G118" s="151"/>
      <c r="H118" s="151"/>
      <c r="I118" s="151"/>
      <c r="J118" s="151"/>
      <c r="K118" s="152"/>
      <c r="L118" s="143"/>
      <c r="M118" s="151"/>
      <c r="N118" s="1"/>
      <c r="O118" s="1"/>
      <c r="P118" s="1"/>
      <c r="Q118" s="1"/>
      <c r="R118" s="1"/>
      <c r="S118" s="1"/>
      <c r="T118" s="1"/>
      <c r="U118" s="1"/>
      <c r="V118" s="1"/>
      <c r="W118" s="1"/>
      <c r="X118" s="1"/>
      <c r="Y118" s="1"/>
      <c r="Z118" s="1"/>
      <c r="AA118" s="1"/>
    </row>
    <row r="119" spans="1:27" x14ac:dyDescent="0.25">
      <c r="A119" s="1"/>
      <c r="B119" s="143"/>
      <c r="C119" s="159" t="s">
        <v>67</v>
      </c>
      <c r="D119" s="160" t="s">
        <v>71</v>
      </c>
      <c r="E119" s="151"/>
      <c r="F119" s="151"/>
      <c r="G119" s="151"/>
      <c r="H119" s="151"/>
      <c r="I119" s="151"/>
      <c r="J119" s="151"/>
      <c r="K119" s="173"/>
      <c r="L119" s="176"/>
      <c r="M119" s="143"/>
      <c r="N119" s="1"/>
      <c r="O119" s="1"/>
      <c r="P119" s="1"/>
      <c r="Q119" s="1"/>
      <c r="R119" s="1"/>
      <c r="S119" s="1"/>
      <c r="T119" s="1"/>
      <c r="U119" s="1"/>
      <c r="V119" s="1"/>
      <c r="W119" s="1"/>
      <c r="X119" s="1"/>
      <c r="Y119" s="1"/>
      <c r="Z119" s="1"/>
      <c r="AA119" s="1"/>
    </row>
    <row r="120" spans="1:27" x14ac:dyDescent="0.25">
      <c r="A120" s="1"/>
      <c r="B120" s="143"/>
      <c r="C120" s="161" t="s">
        <v>25</v>
      </c>
      <c r="D120" s="162" t="s">
        <v>26</v>
      </c>
      <c r="E120" s="155" t="s">
        <v>27</v>
      </c>
      <c r="F120" s="7">
        <v>2014</v>
      </c>
      <c r="G120" s="7">
        <v>2015</v>
      </c>
      <c r="H120" s="7">
        <v>2016</v>
      </c>
      <c r="I120" s="7">
        <v>2017</v>
      </c>
      <c r="J120" s="7">
        <v>2018</v>
      </c>
      <c r="K120" s="127" t="s">
        <v>23</v>
      </c>
      <c r="L120" s="127" t="s">
        <v>108</v>
      </c>
      <c r="M120" s="143"/>
      <c r="N120" s="1"/>
      <c r="O120" s="1"/>
      <c r="P120" s="1"/>
      <c r="Q120" s="1"/>
      <c r="R120" s="1"/>
      <c r="S120" s="1"/>
      <c r="T120" s="1"/>
      <c r="U120" s="1"/>
      <c r="V120" s="1"/>
      <c r="W120" s="1"/>
      <c r="X120" s="1"/>
      <c r="Y120" s="1"/>
      <c r="Z120" s="1"/>
      <c r="AA120" s="1"/>
    </row>
    <row r="121" spans="1:27" x14ac:dyDescent="0.25">
      <c r="A121" s="1"/>
      <c r="B121" s="143"/>
      <c r="C121" s="163" t="s">
        <v>19</v>
      </c>
      <c r="D121" s="164">
        <f>+'3-Acres History and SC Options'!O88</f>
        <v>0</v>
      </c>
      <c r="E121" s="165">
        <f>+E117</f>
        <v>2.1599999999999998E-16</v>
      </c>
      <c r="F121" s="9">
        <f>+O23/100*$E$121*$D$121*0.85</f>
        <v>0</v>
      </c>
      <c r="G121" s="9">
        <f>+P23/100*$E$121*$D$121*0.85</f>
        <v>0</v>
      </c>
      <c r="H121" s="9">
        <f>+Q23/100*$E$121*$D$121*0.85</f>
        <v>0</v>
      </c>
      <c r="I121" s="9">
        <f>+R23/100*$E$121*$D$121*0.85</f>
        <v>0</v>
      </c>
      <c r="J121" s="9">
        <f>+S23/100*$E$121*$D$121*0.85</f>
        <v>0</v>
      </c>
      <c r="K121" s="126">
        <f>SUM(F121:J121)</f>
        <v>0</v>
      </c>
      <c r="L121" s="209">
        <f>+K121/5</f>
        <v>0</v>
      </c>
      <c r="M121" s="143"/>
      <c r="N121" s="1"/>
      <c r="O121" s="1"/>
      <c r="P121" s="1"/>
      <c r="Q121" s="1"/>
      <c r="R121" s="1"/>
      <c r="S121" s="1"/>
      <c r="T121" s="1"/>
      <c r="U121" s="1"/>
      <c r="V121" s="1"/>
      <c r="W121" s="1"/>
      <c r="X121" s="1"/>
      <c r="Y121" s="1"/>
      <c r="Z121" s="1"/>
      <c r="AA121" s="1"/>
    </row>
    <row r="122" spans="1:27" x14ac:dyDescent="0.25">
      <c r="A122" s="1"/>
      <c r="B122" s="143"/>
      <c r="C122" s="166" t="s">
        <v>11</v>
      </c>
      <c r="D122" s="167">
        <f>+'3-Acres History and SC Options'!O93</f>
        <v>0</v>
      </c>
      <c r="E122" s="320"/>
      <c r="F122" s="9">
        <f>+O27/2000*$E$122*$D$122*0.85</f>
        <v>0</v>
      </c>
      <c r="G122" s="9">
        <f>+P27/2000*$E$122*$D$122*0.85</f>
        <v>0</v>
      </c>
      <c r="H122" s="9">
        <f>+Q27/2000*$E$122*$D$122*0.85</f>
        <v>0</v>
      </c>
      <c r="I122" s="9">
        <f>+R27/2000*$E$122*$D$122*0.85</f>
        <v>0</v>
      </c>
      <c r="J122" s="9">
        <f>+S27/2000*$E$122*$D$122*0.85</f>
        <v>0</v>
      </c>
      <c r="K122" s="126">
        <f>SUM(F122:J122)</f>
        <v>0</v>
      </c>
      <c r="L122" s="209">
        <f>+K122/5</f>
        <v>0</v>
      </c>
      <c r="M122" s="143"/>
      <c r="N122" s="1"/>
      <c r="O122" s="1"/>
      <c r="P122" s="1"/>
      <c r="Q122" s="1"/>
      <c r="R122" s="1"/>
      <c r="S122" s="1"/>
      <c r="T122" s="1"/>
      <c r="U122" s="1"/>
      <c r="V122" s="1"/>
      <c r="W122" s="1"/>
      <c r="X122" s="1"/>
      <c r="Y122" s="1"/>
      <c r="Z122" s="1"/>
      <c r="AA122" s="1"/>
    </row>
    <row r="123" spans="1:27" x14ac:dyDescent="0.25">
      <c r="A123" s="1"/>
      <c r="B123" s="143"/>
      <c r="C123" s="168" t="s">
        <v>72</v>
      </c>
      <c r="D123" s="169">
        <f>+G114-D121-D122</f>
        <v>0</v>
      </c>
      <c r="E123" s="151"/>
      <c r="F123" s="151"/>
      <c r="G123" s="151"/>
      <c r="H123" s="151"/>
      <c r="I123" s="151"/>
      <c r="J123" s="151"/>
      <c r="K123" s="152"/>
      <c r="L123" s="207"/>
      <c r="M123" s="143"/>
      <c r="N123" s="1"/>
      <c r="O123" s="1"/>
      <c r="P123" s="1"/>
      <c r="Q123" s="1"/>
      <c r="R123" s="1"/>
      <c r="S123" s="1"/>
      <c r="T123" s="1"/>
      <c r="U123" s="1"/>
      <c r="V123" s="1"/>
      <c r="W123" s="1"/>
      <c r="X123" s="1"/>
      <c r="Y123" s="1"/>
      <c r="Z123" s="1"/>
      <c r="AA123" s="1"/>
    </row>
    <row r="124" spans="1:27" x14ac:dyDescent="0.25">
      <c r="A124" s="1"/>
      <c r="B124" s="143"/>
      <c r="C124" s="170" t="s">
        <v>74</v>
      </c>
      <c r="D124" s="171"/>
      <c r="E124" s="171"/>
      <c r="F124" s="171"/>
      <c r="G124" s="171"/>
      <c r="H124" s="171"/>
      <c r="I124" s="171"/>
      <c r="J124" s="171"/>
      <c r="K124" s="126">
        <f>SUM(K121:K123)</f>
        <v>0</v>
      </c>
      <c r="L124" s="126">
        <f>+K124/5</f>
        <v>0</v>
      </c>
      <c r="M124" s="143"/>
      <c r="N124" s="1"/>
      <c r="O124" s="1"/>
      <c r="P124" s="1"/>
      <c r="Q124" s="1"/>
      <c r="R124" s="1"/>
      <c r="S124" s="1"/>
      <c r="T124" s="1"/>
      <c r="U124" s="1"/>
      <c r="V124" s="1"/>
      <c r="W124" s="1"/>
      <c r="X124" s="1"/>
      <c r="Y124" s="1"/>
      <c r="Z124" s="1"/>
      <c r="AA124" s="1"/>
    </row>
    <row r="125" spans="1:27" x14ac:dyDescent="0.25">
      <c r="A125" s="1"/>
      <c r="B125" s="143"/>
      <c r="C125" s="170"/>
      <c r="D125" s="171"/>
      <c r="E125" s="171"/>
      <c r="F125" s="171"/>
      <c r="G125" s="171"/>
      <c r="H125" s="171"/>
      <c r="I125" s="171"/>
      <c r="J125" s="171"/>
      <c r="K125" s="177"/>
      <c r="L125" s="208"/>
      <c r="M125" s="143"/>
      <c r="N125" s="1"/>
      <c r="O125" s="1"/>
      <c r="P125" s="1"/>
      <c r="Q125" s="1"/>
      <c r="R125" s="1"/>
      <c r="S125" s="1"/>
      <c r="T125" s="1"/>
      <c r="U125" s="1"/>
      <c r="V125" s="1"/>
      <c r="W125" s="1"/>
      <c r="X125" s="1"/>
      <c r="Y125" s="1"/>
      <c r="Z125" s="1"/>
      <c r="AA125" s="1"/>
    </row>
    <row r="126" spans="1:27" x14ac:dyDescent="0.25">
      <c r="A126" s="1"/>
      <c r="B126" s="143"/>
      <c r="C126" s="172" t="s">
        <v>73</v>
      </c>
      <c r="D126" s="171"/>
      <c r="E126" s="171"/>
      <c r="F126" s="171"/>
      <c r="G126" s="171"/>
      <c r="H126" s="171"/>
      <c r="I126" s="171"/>
      <c r="J126" s="171"/>
      <c r="K126" s="126">
        <f>+K117-K124</f>
        <v>0</v>
      </c>
      <c r="L126" s="126">
        <f>+K126/5</f>
        <v>0</v>
      </c>
      <c r="M126" s="143"/>
      <c r="N126" s="1"/>
      <c r="O126" s="1"/>
      <c r="P126" s="1"/>
      <c r="Q126" s="1"/>
      <c r="R126" s="1"/>
      <c r="S126" s="1"/>
      <c r="T126" s="1"/>
      <c r="U126" s="1"/>
      <c r="V126" s="1"/>
      <c r="W126" s="1"/>
      <c r="X126" s="1"/>
      <c r="Y126" s="1"/>
      <c r="Z126" s="1"/>
      <c r="AA126" s="1"/>
    </row>
    <row r="127" spans="1:27" x14ac:dyDescent="0.25">
      <c r="A127" s="1"/>
      <c r="B127" s="143"/>
      <c r="C127" s="170" t="s">
        <v>138</v>
      </c>
      <c r="D127" s="171"/>
      <c r="E127" s="171"/>
      <c r="F127" s="171"/>
      <c r="G127" s="171"/>
      <c r="H127" s="171"/>
      <c r="I127" s="171"/>
      <c r="J127" s="171"/>
      <c r="K127" s="177"/>
      <c r="L127" s="247" t="str">
        <f>IF(D123=0,"N/A",L126/D123)</f>
        <v>N/A</v>
      </c>
      <c r="M127" s="143"/>
      <c r="N127" s="1"/>
      <c r="O127" s="1"/>
      <c r="P127" s="1"/>
      <c r="Q127" s="1"/>
      <c r="R127" s="1"/>
      <c r="S127" s="1"/>
      <c r="T127" s="1"/>
      <c r="U127" s="1"/>
      <c r="V127" s="1"/>
      <c r="W127" s="1"/>
      <c r="X127" s="1"/>
      <c r="Y127" s="1"/>
      <c r="Z127" s="1"/>
      <c r="AA127" s="1"/>
    </row>
    <row r="128" spans="1:27" x14ac:dyDescent="0.25">
      <c r="A128" s="1"/>
      <c r="B128" s="389" t="str">
        <f>IF('2-FSN Entry and Summary'!B21&gt;0,"Continue to the next FSN","No further FSN available")</f>
        <v>No further FSN available</v>
      </c>
      <c r="C128" s="389"/>
      <c r="D128" s="389"/>
      <c r="E128" s="389"/>
      <c r="F128" s="389"/>
      <c r="G128" s="389"/>
      <c r="H128" s="389"/>
      <c r="I128" s="389"/>
      <c r="J128" s="389"/>
      <c r="K128" s="389"/>
      <c r="L128" s="389"/>
      <c r="M128" s="1"/>
      <c r="N128" s="1"/>
      <c r="O128" s="1"/>
      <c r="P128" s="1"/>
      <c r="Q128" s="1"/>
      <c r="R128" s="1"/>
      <c r="S128" s="1"/>
      <c r="T128" s="1"/>
      <c r="U128" s="1"/>
      <c r="V128" s="1"/>
      <c r="W128" s="1"/>
      <c r="X128" s="1"/>
      <c r="Y128" s="1"/>
      <c r="Z128" s="1"/>
      <c r="AA128" s="1"/>
    </row>
    <row r="129" spans="1:27" x14ac:dyDescent="0.25">
      <c r="A129" s="1"/>
      <c r="B129" s="389"/>
      <c r="C129" s="389"/>
      <c r="D129" s="389"/>
      <c r="E129" s="389"/>
      <c r="F129" s="389"/>
      <c r="G129" s="389"/>
      <c r="H129" s="389"/>
      <c r="I129" s="389"/>
      <c r="J129" s="389"/>
      <c r="K129" s="389"/>
      <c r="L129" s="389"/>
      <c r="M129" s="1"/>
      <c r="N129" s="1"/>
      <c r="O129" s="1"/>
      <c r="P129" s="1"/>
      <c r="Q129" s="1"/>
      <c r="R129" s="1"/>
      <c r="S129" s="1"/>
      <c r="T129" s="1"/>
      <c r="U129" s="1"/>
      <c r="V129" s="1"/>
      <c r="W129" s="1"/>
      <c r="X129" s="1"/>
      <c r="Y129" s="1"/>
      <c r="Z129" s="1"/>
      <c r="AA129" s="1"/>
    </row>
    <row r="130" spans="1:27" x14ac:dyDescent="0.25">
      <c r="A130" s="1"/>
      <c r="B130" s="151"/>
      <c r="C130" s="144" t="s">
        <v>22</v>
      </c>
      <c r="D130" s="145">
        <f>+'2-FSN Entry and Summary'!B21</f>
        <v>0</v>
      </c>
      <c r="E130" s="390" t="s">
        <v>75</v>
      </c>
      <c r="F130" s="391"/>
      <c r="G130" s="146">
        <f>+'2-FSN Entry and Summary'!C21</f>
        <v>0</v>
      </c>
      <c r="H130" s="147"/>
      <c r="I130" s="147"/>
      <c r="J130" s="147"/>
      <c r="K130" s="148"/>
      <c r="L130" s="175"/>
      <c r="M130" s="175"/>
      <c r="N130" s="1"/>
      <c r="O130" s="1"/>
      <c r="P130" s="1"/>
      <c r="Q130" s="1"/>
      <c r="R130" s="1"/>
      <c r="S130" s="1"/>
      <c r="T130" s="1"/>
      <c r="U130" s="1"/>
      <c r="V130" s="1"/>
      <c r="W130" s="1"/>
      <c r="X130" s="1"/>
      <c r="Y130" s="1"/>
      <c r="Z130" s="1"/>
      <c r="AA130" s="1"/>
    </row>
    <row r="131" spans="1:27" x14ac:dyDescent="0.25">
      <c r="A131" s="1"/>
      <c r="B131" s="151"/>
      <c r="C131" s="149" t="s">
        <v>67</v>
      </c>
      <c r="D131" s="150" t="str">
        <f>IF('3-Acres History and SC Options'!N106&gt;'3-Acres History and SC Options'!M106,"1-B","1-A")</f>
        <v>1-A</v>
      </c>
      <c r="E131" s="151"/>
      <c r="F131" s="151"/>
      <c r="G131" s="151"/>
      <c r="H131" s="151"/>
      <c r="I131" s="151"/>
      <c r="J131" s="151"/>
      <c r="K131" s="152"/>
      <c r="L131" s="151"/>
      <c r="M131" s="151"/>
      <c r="N131" s="1"/>
      <c r="O131" s="1"/>
      <c r="P131" s="1"/>
      <c r="Q131" s="1"/>
      <c r="R131" s="1"/>
      <c r="S131" s="1"/>
      <c r="T131" s="1"/>
      <c r="U131" s="1"/>
      <c r="V131" s="1"/>
      <c r="W131" s="1"/>
      <c r="X131" s="1"/>
      <c r="Y131" s="1"/>
      <c r="Z131" s="1"/>
      <c r="AA131" s="1"/>
    </row>
    <row r="132" spans="1:27" x14ac:dyDescent="0.25">
      <c r="A132" s="1"/>
      <c r="B132" s="151"/>
      <c r="C132" s="153" t="s">
        <v>25</v>
      </c>
      <c r="D132" s="154" t="s">
        <v>26</v>
      </c>
      <c r="E132" s="155" t="s">
        <v>27</v>
      </c>
      <c r="F132" s="7">
        <v>2014</v>
      </c>
      <c r="G132" s="7">
        <v>2015</v>
      </c>
      <c r="H132" s="7">
        <v>2016</v>
      </c>
      <c r="I132" s="7">
        <v>2017</v>
      </c>
      <c r="J132" s="8">
        <v>2018</v>
      </c>
      <c r="K132" s="125" t="s">
        <v>23</v>
      </c>
      <c r="L132" s="127" t="s">
        <v>108</v>
      </c>
      <c r="M132" s="151"/>
      <c r="N132" s="1"/>
      <c r="O132" s="1"/>
      <c r="P132" s="1"/>
      <c r="Q132" s="1"/>
      <c r="R132" s="1"/>
      <c r="S132" s="1"/>
      <c r="T132" s="1"/>
      <c r="U132" s="1"/>
      <c r="V132" s="1"/>
      <c r="W132" s="1"/>
      <c r="X132" s="1"/>
      <c r="Y132" s="1"/>
      <c r="Z132" s="1"/>
      <c r="AA132" s="1"/>
    </row>
    <row r="133" spans="1:27" x14ac:dyDescent="0.25">
      <c r="A133" s="1"/>
      <c r="B133" s="151"/>
      <c r="C133" s="153" t="s">
        <v>19</v>
      </c>
      <c r="D133" s="156">
        <f>MAX('3-Acres History and SC Options'!N106,'3-Acres History and SC Options'!M106)</f>
        <v>0</v>
      </c>
      <c r="E133" s="157">
        <f>+'4-SC Yield Update'!I69</f>
        <v>2.1599999999999998E-16</v>
      </c>
      <c r="F133" s="9">
        <f>+O23/100*$E$133*$D$133*0.85</f>
        <v>0</v>
      </c>
      <c r="G133" s="9">
        <f>+P23/100*$E$133*$D$133*0.85</f>
        <v>0</v>
      </c>
      <c r="H133" s="9">
        <f>+Q23/100*$E$133*$D$133*0.85</f>
        <v>0</v>
      </c>
      <c r="I133" s="9">
        <f>+R23/100*$E$133*$D$133*0.85</f>
        <v>0</v>
      </c>
      <c r="J133" s="9">
        <f>+S23/100*$E$133*$D$133*0.85</f>
        <v>0</v>
      </c>
      <c r="K133" s="126">
        <f>SUM(F133:J133)</f>
        <v>0</v>
      </c>
      <c r="L133" s="126">
        <f>+K133/5</f>
        <v>0</v>
      </c>
      <c r="M133" s="151"/>
      <c r="N133" s="1"/>
      <c r="O133" s="1"/>
      <c r="P133" s="1"/>
      <c r="Q133" s="1"/>
      <c r="R133" s="1"/>
      <c r="S133" s="1"/>
      <c r="T133" s="1"/>
      <c r="U133" s="1"/>
      <c r="V133" s="1"/>
      <c r="W133" s="1"/>
      <c r="X133" s="1"/>
      <c r="Y133" s="1"/>
      <c r="Z133" s="1"/>
      <c r="AA133" s="1"/>
    </row>
    <row r="134" spans="1:27" x14ac:dyDescent="0.25">
      <c r="A134" s="1"/>
      <c r="B134" s="151"/>
      <c r="C134" s="153" t="s">
        <v>21</v>
      </c>
      <c r="D134" s="156">
        <f>MIN('3-Acres History and SC Options'!N117,'3-Acres History and SC Options'!M117)</f>
        <v>0</v>
      </c>
      <c r="E134" s="158"/>
      <c r="F134" s="151"/>
      <c r="G134" s="151"/>
      <c r="H134" s="151"/>
      <c r="I134" s="151"/>
      <c r="J134" s="151"/>
      <c r="K134" s="152"/>
      <c r="L134" s="143"/>
      <c r="M134" s="151"/>
      <c r="N134" s="1"/>
      <c r="O134" s="1"/>
      <c r="P134" s="1"/>
      <c r="Q134" s="1"/>
      <c r="R134" s="1"/>
      <c r="S134" s="1"/>
      <c r="T134" s="1"/>
      <c r="U134" s="1"/>
      <c r="V134" s="1"/>
      <c r="W134" s="1"/>
      <c r="X134" s="1"/>
      <c r="Y134" s="1"/>
      <c r="Z134" s="1"/>
      <c r="AA134" s="1"/>
    </row>
    <row r="135" spans="1:27" x14ac:dyDescent="0.25">
      <c r="A135" s="1"/>
      <c r="B135" s="143"/>
      <c r="C135" s="159" t="s">
        <v>67</v>
      </c>
      <c r="D135" s="160" t="s">
        <v>71</v>
      </c>
      <c r="E135" s="151"/>
      <c r="F135" s="151"/>
      <c r="G135" s="151"/>
      <c r="H135" s="151"/>
      <c r="I135" s="151"/>
      <c r="J135" s="151"/>
      <c r="K135" s="173"/>
      <c r="L135" s="176"/>
      <c r="M135" s="143"/>
      <c r="N135" s="1"/>
      <c r="O135" s="1"/>
      <c r="P135" s="1"/>
      <c r="Q135" s="1"/>
      <c r="R135" s="1"/>
      <c r="S135" s="1"/>
      <c r="T135" s="1"/>
      <c r="U135" s="1"/>
      <c r="V135" s="1"/>
      <c r="W135" s="1"/>
      <c r="X135" s="1"/>
      <c r="Y135" s="1"/>
      <c r="Z135" s="1"/>
      <c r="AA135" s="1"/>
    </row>
    <row r="136" spans="1:27" x14ac:dyDescent="0.25">
      <c r="A136" s="1"/>
      <c r="B136" s="143"/>
      <c r="C136" s="161" t="s">
        <v>25</v>
      </c>
      <c r="D136" s="162" t="s">
        <v>26</v>
      </c>
      <c r="E136" s="155" t="s">
        <v>27</v>
      </c>
      <c r="F136" s="7">
        <v>2014</v>
      </c>
      <c r="G136" s="7">
        <v>2015</v>
      </c>
      <c r="H136" s="7">
        <v>2016</v>
      </c>
      <c r="I136" s="7">
        <v>2017</v>
      </c>
      <c r="J136" s="7">
        <v>2018</v>
      </c>
      <c r="K136" s="127" t="s">
        <v>23</v>
      </c>
      <c r="L136" s="127" t="s">
        <v>108</v>
      </c>
      <c r="M136" s="143"/>
      <c r="N136" s="1"/>
      <c r="O136" s="1"/>
      <c r="P136" s="1"/>
      <c r="Q136" s="1"/>
      <c r="R136" s="1"/>
      <c r="S136" s="1"/>
      <c r="T136" s="1"/>
      <c r="U136" s="1"/>
      <c r="V136" s="1"/>
      <c r="W136" s="1"/>
      <c r="X136" s="1"/>
      <c r="Y136" s="1"/>
      <c r="Z136" s="1"/>
      <c r="AA136" s="1"/>
    </row>
    <row r="137" spans="1:27" x14ac:dyDescent="0.25">
      <c r="A137" s="1"/>
      <c r="B137" s="143"/>
      <c r="C137" s="163" t="s">
        <v>19</v>
      </c>
      <c r="D137" s="164">
        <f>+'3-Acres History and SC Options'!O106</f>
        <v>0</v>
      </c>
      <c r="E137" s="165">
        <f>+E133</f>
        <v>2.1599999999999998E-16</v>
      </c>
      <c r="F137" s="9">
        <f>+O23/100*$E$137*$D$137*0.85</f>
        <v>0</v>
      </c>
      <c r="G137" s="9">
        <f>+P23/100*$E$137*$D$137*0.85</f>
        <v>0</v>
      </c>
      <c r="H137" s="9">
        <f>+Q23/100*$E$137*$D$137*0.85</f>
        <v>0</v>
      </c>
      <c r="I137" s="9">
        <f>+R23/100*$E$137*$D$137*0.85</f>
        <v>0</v>
      </c>
      <c r="J137" s="9">
        <f>+S23/100*$E$137*$D$137*0.85</f>
        <v>0</v>
      </c>
      <c r="K137" s="126">
        <f>SUM(F137:J137)</f>
        <v>0</v>
      </c>
      <c r="L137" s="209">
        <f>+K137/5</f>
        <v>0</v>
      </c>
      <c r="M137" s="143"/>
      <c r="N137" s="1"/>
      <c r="O137" s="1"/>
      <c r="P137" s="1"/>
      <c r="Q137" s="1"/>
      <c r="R137" s="1"/>
      <c r="S137" s="1"/>
      <c r="T137" s="1"/>
      <c r="U137" s="1"/>
      <c r="V137" s="1"/>
      <c r="W137" s="1"/>
      <c r="X137" s="1"/>
      <c r="Y137" s="1"/>
      <c r="Z137" s="1"/>
      <c r="AA137" s="1"/>
    </row>
    <row r="138" spans="1:27" x14ac:dyDescent="0.25">
      <c r="A138" s="1"/>
      <c r="B138" s="143"/>
      <c r="C138" s="166" t="s">
        <v>11</v>
      </c>
      <c r="D138" s="167">
        <f>+'3-Acres History and SC Options'!O111</f>
        <v>0</v>
      </c>
      <c r="E138" s="320"/>
      <c r="F138" s="9">
        <f>+O27/2000*$E$138*$D$138*0.85</f>
        <v>0</v>
      </c>
      <c r="G138" s="9">
        <f>+P27/2000*$E$138*$D$138*0.85</f>
        <v>0</v>
      </c>
      <c r="H138" s="9">
        <f>+Q27/2000*$E$138*$D$138*0.85</f>
        <v>0</v>
      </c>
      <c r="I138" s="9">
        <f>+R27/2000*$E$138*$D$138*0.85</f>
        <v>0</v>
      </c>
      <c r="J138" s="9">
        <f>+S27/2000*$E$138*$D$138*0.85</f>
        <v>0</v>
      </c>
      <c r="K138" s="126">
        <f>SUM(F138:J138)</f>
        <v>0</v>
      </c>
      <c r="L138" s="209">
        <f>+K138/5</f>
        <v>0</v>
      </c>
      <c r="M138" s="143"/>
      <c r="N138" s="1"/>
      <c r="O138" s="1"/>
      <c r="P138" s="1"/>
      <c r="Q138" s="1"/>
      <c r="R138" s="1"/>
      <c r="S138" s="1"/>
      <c r="T138" s="1"/>
      <c r="U138" s="1"/>
      <c r="V138" s="1"/>
      <c r="W138" s="1"/>
      <c r="X138" s="1"/>
      <c r="Y138" s="1"/>
      <c r="Z138" s="1"/>
      <c r="AA138" s="1"/>
    </row>
    <row r="139" spans="1:27" x14ac:dyDescent="0.25">
      <c r="A139" s="1"/>
      <c r="B139" s="143"/>
      <c r="C139" s="168" t="s">
        <v>72</v>
      </c>
      <c r="D139" s="169">
        <f>+G130-D137-D138</f>
        <v>0</v>
      </c>
      <c r="E139" s="151"/>
      <c r="F139" s="151"/>
      <c r="G139" s="151"/>
      <c r="H139" s="151"/>
      <c r="I139" s="151"/>
      <c r="J139" s="151"/>
      <c r="K139" s="152"/>
      <c r="L139" s="207"/>
      <c r="M139" s="143"/>
      <c r="N139" s="1"/>
      <c r="O139" s="1"/>
      <c r="P139" s="1"/>
      <c r="Q139" s="1"/>
      <c r="R139" s="1"/>
      <c r="S139" s="1"/>
      <c r="T139" s="1"/>
      <c r="U139" s="1"/>
      <c r="V139" s="1"/>
      <c r="W139" s="1"/>
      <c r="X139" s="1"/>
      <c r="Y139" s="1"/>
      <c r="Z139" s="1"/>
      <c r="AA139" s="1"/>
    </row>
    <row r="140" spans="1:27" x14ac:dyDescent="0.25">
      <c r="A140" s="1"/>
      <c r="B140" s="143"/>
      <c r="C140" s="170" t="s">
        <v>74</v>
      </c>
      <c r="D140" s="171"/>
      <c r="E140" s="171"/>
      <c r="F140" s="171"/>
      <c r="G140" s="171"/>
      <c r="H140" s="171"/>
      <c r="I140" s="171"/>
      <c r="J140" s="171"/>
      <c r="K140" s="126">
        <f>SUM(K137:K139)</f>
        <v>0</v>
      </c>
      <c r="L140" s="126">
        <f>+K140/5</f>
        <v>0</v>
      </c>
      <c r="M140" s="143"/>
      <c r="N140" s="1"/>
      <c r="O140" s="1"/>
      <c r="P140" s="1"/>
      <c r="Q140" s="1"/>
      <c r="R140" s="1"/>
      <c r="S140" s="1"/>
      <c r="T140" s="1"/>
      <c r="U140" s="1"/>
      <c r="V140" s="1"/>
      <c r="W140" s="1"/>
      <c r="X140" s="1"/>
      <c r="Y140" s="1"/>
      <c r="Z140" s="1"/>
      <c r="AA140" s="1"/>
    </row>
    <row r="141" spans="1:27" x14ac:dyDescent="0.25">
      <c r="A141" s="1"/>
      <c r="B141" s="143"/>
      <c r="C141" s="170"/>
      <c r="D141" s="171"/>
      <c r="E141" s="171"/>
      <c r="F141" s="171"/>
      <c r="G141" s="171"/>
      <c r="H141" s="171"/>
      <c r="I141" s="171"/>
      <c r="J141" s="171"/>
      <c r="K141" s="177"/>
      <c r="L141" s="208"/>
      <c r="M141" s="143"/>
      <c r="N141" s="1"/>
      <c r="O141" s="1"/>
      <c r="P141" s="1"/>
      <c r="Q141" s="1"/>
      <c r="R141" s="1"/>
      <c r="S141" s="1"/>
      <c r="T141" s="1"/>
      <c r="U141" s="1"/>
      <c r="V141" s="1"/>
      <c r="W141" s="1"/>
      <c r="X141" s="1"/>
      <c r="Y141" s="1"/>
      <c r="Z141" s="1"/>
      <c r="AA141" s="1"/>
    </row>
    <row r="142" spans="1:27" x14ac:dyDescent="0.25">
      <c r="A142" s="1"/>
      <c r="B142" s="143"/>
      <c r="C142" s="172" t="s">
        <v>73</v>
      </c>
      <c r="D142" s="171"/>
      <c r="E142" s="171"/>
      <c r="F142" s="171"/>
      <c r="G142" s="171"/>
      <c r="H142" s="171"/>
      <c r="I142" s="171"/>
      <c r="J142" s="171"/>
      <c r="K142" s="126">
        <f>+K133-K140</f>
        <v>0</v>
      </c>
      <c r="L142" s="126">
        <f>+K142/5</f>
        <v>0</v>
      </c>
      <c r="M142" s="143"/>
      <c r="N142" s="1"/>
      <c r="O142" s="1"/>
      <c r="P142" s="1"/>
      <c r="Q142" s="1"/>
      <c r="R142" s="1"/>
      <c r="S142" s="1"/>
      <c r="T142" s="1"/>
      <c r="U142" s="1"/>
      <c r="V142" s="1"/>
      <c r="W142" s="1"/>
      <c r="X142" s="1"/>
      <c r="Y142" s="1"/>
      <c r="Z142" s="1"/>
      <c r="AA142" s="1"/>
    </row>
    <row r="143" spans="1:27" x14ac:dyDescent="0.25">
      <c r="A143" s="1"/>
      <c r="B143" s="143"/>
      <c r="C143" s="170" t="s">
        <v>138</v>
      </c>
      <c r="D143" s="171"/>
      <c r="E143" s="171"/>
      <c r="F143" s="171"/>
      <c r="G143" s="171"/>
      <c r="H143" s="171"/>
      <c r="I143" s="171"/>
      <c r="J143" s="171"/>
      <c r="K143" s="177"/>
      <c r="L143" s="247" t="str">
        <f>IF(D139=0,"N/A",L142/D139)</f>
        <v>N/A</v>
      </c>
      <c r="M143" s="143"/>
      <c r="N143" s="1"/>
      <c r="O143" s="1"/>
      <c r="P143" s="1"/>
      <c r="Q143" s="1"/>
      <c r="R143" s="1"/>
      <c r="S143" s="1"/>
      <c r="T143" s="1"/>
      <c r="U143" s="1"/>
      <c r="V143" s="1"/>
      <c r="W143" s="1"/>
      <c r="X143" s="1"/>
      <c r="Y143" s="1"/>
      <c r="Z143" s="1"/>
      <c r="AA143" s="1"/>
    </row>
    <row r="144" spans="1:27" x14ac:dyDescent="0.25">
      <c r="A144" s="1"/>
      <c r="B144" s="389" t="str">
        <f>IF('2-FSN Entry and Summary'!B22&gt;0,"Continue to the next FSN","No further FSN available")</f>
        <v>No further FSN available</v>
      </c>
      <c r="C144" s="389"/>
      <c r="D144" s="389"/>
      <c r="E144" s="389"/>
      <c r="F144" s="389"/>
      <c r="G144" s="389"/>
      <c r="H144" s="389"/>
      <c r="I144" s="389"/>
      <c r="J144" s="389"/>
      <c r="K144" s="389"/>
      <c r="L144" s="389"/>
      <c r="M144" s="1"/>
      <c r="N144" s="1"/>
      <c r="O144" s="1"/>
      <c r="P144" s="1"/>
      <c r="Q144" s="1"/>
      <c r="R144" s="1"/>
      <c r="S144" s="1"/>
      <c r="T144" s="1"/>
      <c r="U144" s="1"/>
      <c r="V144" s="1"/>
      <c r="W144" s="1"/>
      <c r="X144" s="1"/>
      <c r="Y144" s="1"/>
      <c r="Z144" s="1"/>
      <c r="AA144" s="1"/>
    </row>
    <row r="145" spans="1:27" x14ac:dyDescent="0.25">
      <c r="A145" s="1"/>
      <c r="B145" s="389"/>
      <c r="C145" s="389"/>
      <c r="D145" s="389"/>
      <c r="E145" s="389"/>
      <c r="F145" s="389"/>
      <c r="G145" s="389"/>
      <c r="H145" s="389"/>
      <c r="I145" s="389"/>
      <c r="J145" s="389"/>
      <c r="K145" s="389"/>
      <c r="L145" s="389"/>
      <c r="M145" s="1"/>
      <c r="N145" s="1"/>
      <c r="O145" s="1"/>
      <c r="P145" s="1"/>
      <c r="Q145" s="1"/>
      <c r="R145" s="1"/>
      <c r="S145" s="1"/>
      <c r="T145" s="1"/>
      <c r="U145" s="1"/>
      <c r="V145" s="1"/>
      <c r="W145" s="1"/>
      <c r="X145" s="1"/>
      <c r="Y145" s="1"/>
      <c r="Z145" s="1"/>
      <c r="AA145" s="1"/>
    </row>
    <row r="146" spans="1:27" x14ac:dyDescent="0.25">
      <c r="A146" s="1"/>
      <c r="B146" s="151"/>
      <c r="C146" s="144" t="s">
        <v>22</v>
      </c>
      <c r="D146" s="145">
        <f>+'2-FSN Entry and Summary'!B22</f>
        <v>0</v>
      </c>
      <c r="E146" s="390" t="s">
        <v>75</v>
      </c>
      <c r="F146" s="391"/>
      <c r="G146" s="146">
        <f>+'2-FSN Entry and Summary'!C22</f>
        <v>0</v>
      </c>
      <c r="H146" s="147"/>
      <c r="I146" s="147"/>
      <c r="J146" s="147"/>
      <c r="K146" s="148"/>
      <c r="L146" s="175"/>
      <c r="M146" s="175"/>
      <c r="N146" s="1"/>
      <c r="O146" s="1"/>
      <c r="P146" s="1"/>
      <c r="Q146" s="1"/>
      <c r="R146" s="1"/>
      <c r="S146" s="1"/>
      <c r="T146" s="1"/>
      <c r="U146" s="1"/>
      <c r="V146" s="1"/>
      <c r="W146" s="1"/>
      <c r="X146" s="1"/>
      <c r="Y146" s="1"/>
      <c r="Z146" s="1"/>
      <c r="AA146" s="1"/>
    </row>
    <row r="147" spans="1:27" x14ac:dyDescent="0.25">
      <c r="A147" s="1"/>
      <c r="B147" s="151"/>
      <c r="C147" s="149" t="s">
        <v>67</v>
      </c>
      <c r="D147" s="150" t="str">
        <f>IF('3-Acres History and SC Options'!N124&gt;'3-Acres History and SC Options'!M124,"1-B","1-A")</f>
        <v>1-A</v>
      </c>
      <c r="E147" s="151"/>
      <c r="F147" s="151"/>
      <c r="G147" s="151"/>
      <c r="H147" s="151"/>
      <c r="I147" s="151"/>
      <c r="J147" s="151"/>
      <c r="K147" s="152"/>
      <c r="L147" s="151"/>
      <c r="M147" s="151"/>
      <c r="N147" s="1"/>
      <c r="O147" s="1"/>
      <c r="P147" s="1"/>
      <c r="Q147" s="1"/>
      <c r="R147" s="1"/>
      <c r="S147" s="1"/>
      <c r="T147" s="1"/>
      <c r="U147" s="1"/>
      <c r="V147" s="1"/>
      <c r="W147" s="1"/>
      <c r="X147" s="1"/>
      <c r="Y147" s="1"/>
      <c r="Z147" s="1"/>
      <c r="AA147" s="1"/>
    </row>
    <row r="148" spans="1:27" x14ac:dyDescent="0.25">
      <c r="A148" s="1"/>
      <c r="B148" s="151"/>
      <c r="C148" s="153" t="s">
        <v>25</v>
      </c>
      <c r="D148" s="154" t="s">
        <v>26</v>
      </c>
      <c r="E148" s="155" t="s">
        <v>27</v>
      </c>
      <c r="F148" s="7">
        <v>2014</v>
      </c>
      <c r="G148" s="7">
        <v>2015</v>
      </c>
      <c r="H148" s="7">
        <v>2016</v>
      </c>
      <c r="I148" s="7">
        <v>2017</v>
      </c>
      <c r="J148" s="8">
        <v>2018</v>
      </c>
      <c r="K148" s="125" t="s">
        <v>23</v>
      </c>
      <c r="L148" s="127" t="s">
        <v>108</v>
      </c>
      <c r="M148" s="151"/>
      <c r="N148" s="1"/>
      <c r="O148" s="1"/>
      <c r="P148" s="1"/>
      <c r="Q148" s="1"/>
      <c r="R148" s="1"/>
      <c r="S148" s="1"/>
      <c r="T148" s="1"/>
      <c r="U148" s="1"/>
      <c r="V148" s="1"/>
      <c r="W148" s="1"/>
      <c r="X148" s="1"/>
      <c r="Y148" s="1"/>
      <c r="Z148" s="1"/>
      <c r="AA148" s="1"/>
    </row>
    <row r="149" spans="1:27" x14ac:dyDescent="0.25">
      <c r="A149" s="1"/>
      <c r="B149" s="151"/>
      <c r="C149" s="153" t="s">
        <v>19</v>
      </c>
      <c r="D149" s="156">
        <f>MAX('3-Acres History and SC Options'!N124,'3-Acres History and SC Options'!M124)</f>
        <v>0</v>
      </c>
      <c r="E149" s="157">
        <f>+'4-SC Yield Update'!I78</f>
        <v>2.1599999999999998E-16</v>
      </c>
      <c r="F149" s="9">
        <f>+O23/100*$E$149*$D$149*0.85</f>
        <v>0</v>
      </c>
      <c r="G149" s="9">
        <f>+P23/100*$E$149*$D$149*0.85</f>
        <v>0</v>
      </c>
      <c r="H149" s="9">
        <f>+Q23/100*$E$149*$D$149*0.85</f>
        <v>0</v>
      </c>
      <c r="I149" s="9">
        <f>+R23/100*$E$149*$D$149*0.85</f>
        <v>0</v>
      </c>
      <c r="J149" s="9">
        <f>+S23/100*$E$149*$D$149*0.85</f>
        <v>0</v>
      </c>
      <c r="K149" s="126">
        <f>SUM(F149:J149)</f>
        <v>0</v>
      </c>
      <c r="L149" s="126">
        <f>+K149/5</f>
        <v>0</v>
      </c>
      <c r="M149" s="151"/>
      <c r="N149" s="1"/>
      <c r="O149" s="1"/>
      <c r="P149" s="1"/>
      <c r="Q149" s="1"/>
      <c r="R149" s="1"/>
      <c r="S149" s="1"/>
      <c r="T149" s="1"/>
      <c r="U149" s="1"/>
      <c r="V149" s="1"/>
      <c r="W149" s="1"/>
      <c r="X149" s="1"/>
      <c r="Y149" s="1"/>
      <c r="Z149" s="1"/>
      <c r="AA149" s="1"/>
    </row>
    <row r="150" spans="1:27" x14ac:dyDescent="0.25">
      <c r="A150" s="1"/>
      <c r="B150" s="151"/>
      <c r="C150" s="153" t="s">
        <v>21</v>
      </c>
      <c r="D150" s="156">
        <f>MIN('3-Acres History and SC Options'!N135,'3-Acres History and SC Options'!M135)</f>
        <v>0</v>
      </c>
      <c r="E150" s="158"/>
      <c r="F150" s="151"/>
      <c r="G150" s="151"/>
      <c r="H150" s="151"/>
      <c r="I150" s="151"/>
      <c r="J150" s="151"/>
      <c r="K150" s="152"/>
      <c r="L150" s="143"/>
      <c r="M150" s="151"/>
      <c r="N150" s="1"/>
      <c r="O150" s="1"/>
      <c r="P150" s="1"/>
      <c r="Q150" s="1"/>
      <c r="R150" s="1"/>
      <c r="S150" s="1"/>
      <c r="T150" s="1"/>
      <c r="U150" s="1"/>
      <c r="V150" s="1"/>
      <c r="W150" s="1"/>
      <c r="X150" s="1"/>
      <c r="Y150" s="1"/>
      <c r="Z150" s="1"/>
      <c r="AA150" s="1"/>
    </row>
    <row r="151" spans="1:27" x14ac:dyDescent="0.25">
      <c r="A151" s="1"/>
      <c r="B151" s="143"/>
      <c r="C151" s="159" t="s">
        <v>67</v>
      </c>
      <c r="D151" s="160" t="s">
        <v>71</v>
      </c>
      <c r="E151" s="151"/>
      <c r="F151" s="151"/>
      <c r="G151" s="151"/>
      <c r="H151" s="151"/>
      <c r="I151" s="151"/>
      <c r="J151" s="151"/>
      <c r="K151" s="173"/>
      <c r="L151" s="176"/>
      <c r="M151" s="143"/>
      <c r="N151" s="1"/>
      <c r="O151" s="1"/>
      <c r="P151" s="1"/>
      <c r="Q151" s="1"/>
      <c r="R151" s="1"/>
      <c r="S151" s="1"/>
      <c r="T151" s="1"/>
      <c r="U151" s="1"/>
      <c r="V151" s="1"/>
      <c r="W151" s="1"/>
      <c r="X151" s="1"/>
      <c r="Y151" s="1"/>
      <c r="Z151" s="1"/>
      <c r="AA151" s="1"/>
    </row>
    <row r="152" spans="1:27" x14ac:dyDescent="0.25">
      <c r="A152" s="1"/>
      <c r="B152" s="143"/>
      <c r="C152" s="161" t="s">
        <v>25</v>
      </c>
      <c r="D152" s="162" t="s">
        <v>26</v>
      </c>
      <c r="E152" s="155" t="s">
        <v>27</v>
      </c>
      <c r="F152" s="7">
        <v>2014</v>
      </c>
      <c r="G152" s="7">
        <v>2015</v>
      </c>
      <c r="H152" s="7">
        <v>2016</v>
      </c>
      <c r="I152" s="7">
        <v>2017</v>
      </c>
      <c r="J152" s="7">
        <v>2018</v>
      </c>
      <c r="K152" s="127" t="s">
        <v>23</v>
      </c>
      <c r="L152" s="127" t="s">
        <v>108</v>
      </c>
      <c r="M152" s="143"/>
      <c r="N152" s="1"/>
      <c r="O152" s="1"/>
      <c r="P152" s="1"/>
      <c r="Q152" s="1"/>
      <c r="R152" s="1"/>
      <c r="S152" s="1"/>
      <c r="T152" s="1"/>
      <c r="U152" s="1"/>
      <c r="V152" s="1"/>
      <c r="W152" s="1"/>
      <c r="X152" s="1"/>
      <c r="Y152" s="1"/>
      <c r="Z152" s="1"/>
      <c r="AA152" s="1"/>
    </row>
    <row r="153" spans="1:27" x14ac:dyDescent="0.25">
      <c r="A153" s="1"/>
      <c r="B153" s="143"/>
      <c r="C153" s="163" t="s">
        <v>19</v>
      </c>
      <c r="D153" s="164">
        <f>+'3-Acres History and SC Options'!O124</f>
        <v>0</v>
      </c>
      <c r="E153" s="165">
        <f>+E149</f>
        <v>2.1599999999999998E-16</v>
      </c>
      <c r="F153" s="9">
        <f>+O23/100*$E$153*$D$153*0.85</f>
        <v>0</v>
      </c>
      <c r="G153" s="9">
        <f>+P23/100*$E$153*$D$153*0.85</f>
        <v>0</v>
      </c>
      <c r="H153" s="9">
        <f>+Q23/100*$E$153*$D$153*0.85</f>
        <v>0</v>
      </c>
      <c r="I153" s="9">
        <f>+R23/100*$E$153*$D$153*0.85</f>
        <v>0</v>
      </c>
      <c r="J153" s="9">
        <f>+S23/100*$E$153*$D$153*0.85</f>
        <v>0</v>
      </c>
      <c r="K153" s="126">
        <f>SUM(F153:J153)</f>
        <v>0</v>
      </c>
      <c r="L153" s="209">
        <f>+K153/5</f>
        <v>0</v>
      </c>
      <c r="M153" s="143"/>
      <c r="N153" s="1"/>
      <c r="O153" s="1"/>
      <c r="P153" s="1"/>
      <c r="Q153" s="1"/>
      <c r="R153" s="1"/>
      <c r="S153" s="1"/>
      <c r="T153" s="1"/>
      <c r="U153" s="1"/>
      <c r="V153" s="1"/>
      <c r="W153" s="1"/>
      <c r="X153" s="1"/>
      <c r="Y153" s="1"/>
      <c r="Z153" s="1"/>
      <c r="AA153" s="1"/>
    </row>
    <row r="154" spans="1:27" x14ac:dyDescent="0.25">
      <c r="A154" s="1"/>
      <c r="B154" s="143"/>
      <c r="C154" s="166" t="s">
        <v>11</v>
      </c>
      <c r="D154" s="167">
        <f>+'3-Acres History and SC Options'!O129</f>
        <v>0</v>
      </c>
      <c r="E154" s="320"/>
      <c r="F154" s="9">
        <f>+O27/2000*$E$154*$D$154*0.85</f>
        <v>0</v>
      </c>
      <c r="G154" s="9">
        <f>+P27/2000*$E$154*$D$154*0.85</f>
        <v>0</v>
      </c>
      <c r="H154" s="9">
        <f>+Q27/2000*$E$154*$D$154*0.85</f>
        <v>0</v>
      </c>
      <c r="I154" s="9">
        <f>+R27/2000*$E$154*$D$154*0.85</f>
        <v>0</v>
      </c>
      <c r="J154" s="9">
        <f>+S27/2000*$E$154*$D$154*0.85</f>
        <v>0</v>
      </c>
      <c r="K154" s="126">
        <f>SUM(F154:J154)</f>
        <v>0</v>
      </c>
      <c r="L154" s="209">
        <f>+K154/5</f>
        <v>0</v>
      </c>
      <c r="M154" s="143"/>
      <c r="N154" s="1"/>
      <c r="O154" s="1"/>
      <c r="P154" s="1"/>
      <c r="Q154" s="1"/>
      <c r="R154" s="1"/>
      <c r="S154" s="1"/>
      <c r="T154" s="1"/>
      <c r="U154" s="1"/>
      <c r="V154" s="1"/>
      <c r="W154" s="1"/>
      <c r="X154" s="1"/>
      <c r="Y154" s="1"/>
      <c r="Z154" s="1"/>
      <c r="AA154" s="1"/>
    </row>
    <row r="155" spans="1:27" x14ac:dyDescent="0.25">
      <c r="A155" s="1"/>
      <c r="B155" s="143"/>
      <c r="C155" s="168" t="s">
        <v>72</v>
      </c>
      <c r="D155" s="169">
        <f>+G146-D153-D154</f>
        <v>0</v>
      </c>
      <c r="E155" s="151"/>
      <c r="F155" s="151"/>
      <c r="G155" s="151"/>
      <c r="H155" s="151"/>
      <c r="I155" s="151"/>
      <c r="J155" s="151"/>
      <c r="K155" s="152"/>
      <c r="L155" s="207"/>
      <c r="M155" s="143"/>
      <c r="N155" s="1"/>
      <c r="O155" s="1"/>
      <c r="P155" s="1"/>
      <c r="Q155" s="1"/>
      <c r="R155" s="1"/>
      <c r="S155" s="1"/>
      <c r="T155" s="1"/>
      <c r="U155" s="1"/>
      <c r="V155" s="1"/>
      <c r="W155" s="1"/>
      <c r="X155" s="1"/>
      <c r="Y155" s="1"/>
      <c r="Z155" s="1"/>
      <c r="AA155" s="1"/>
    </row>
    <row r="156" spans="1:27" x14ac:dyDescent="0.25">
      <c r="A156" s="1"/>
      <c r="B156" s="143"/>
      <c r="C156" s="170" t="s">
        <v>74</v>
      </c>
      <c r="D156" s="171"/>
      <c r="E156" s="171"/>
      <c r="F156" s="171"/>
      <c r="G156" s="171"/>
      <c r="H156" s="171"/>
      <c r="I156" s="171"/>
      <c r="J156" s="171"/>
      <c r="K156" s="126">
        <f>SUM(K153:K155)</f>
        <v>0</v>
      </c>
      <c r="L156" s="126">
        <f>+K156/5</f>
        <v>0</v>
      </c>
      <c r="M156" s="143"/>
      <c r="N156" s="1"/>
      <c r="O156" s="1"/>
      <c r="P156" s="1"/>
      <c r="Q156" s="1"/>
      <c r="R156" s="1"/>
      <c r="S156" s="1"/>
      <c r="T156" s="1"/>
      <c r="U156" s="1"/>
      <c r="V156" s="1"/>
      <c r="W156" s="1"/>
      <c r="X156" s="1"/>
      <c r="Y156" s="1"/>
      <c r="Z156" s="1"/>
      <c r="AA156" s="1"/>
    </row>
    <row r="157" spans="1:27" x14ac:dyDescent="0.25">
      <c r="A157" s="1"/>
      <c r="B157" s="143"/>
      <c r="C157" s="170"/>
      <c r="D157" s="171"/>
      <c r="E157" s="171"/>
      <c r="F157" s="171"/>
      <c r="G157" s="171"/>
      <c r="H157" s="171"/>
      <c r="I157" s="171"/>
      <c r="J157" s="171"/>
      <c r="K157" s="177"/>
      <c r="L157" s="208"/>
      <c r="M157" s="143"/>
      <c r="N157" s="1"/>
      <c r="O157" s="1"/>
      <c r="P157" s="1"/>
      <c r="Q157" s="1"/>
      <c r="R157" s="1"/>
      <c r="S157" s="1"/>
      <c r="T157" s="1"/>
      <c r="U157" s="1"/>
      <c r="V157" s="1"/>
      <c r="W157" s="1"/>
      <c r="X157" s="1"/>
      <c r="Y157" s="1"/>
      <c r="Z157" s="1"/>
      <c r="AA157" s="1"/>
    </row>
    <row r="158" spans="1:27" x14ac:dyDescent="0.25">
      <c r="A158" s="1"/>
      <c r="B158" s="143"/>
      <c r="C158" s="172" t="s">
        <v>73</v>
      </c>
      <c r="D158" s="171"/>
      <c r="E158" s="171"/>
      <c r="F158" s="171"/>
      <c r="G158" s="171"/>
      <c r="H158" s="171"/>
      <c r="I158" s="171"/>
      <c r="J158" s="171"/>
      <c r="K158" s="126">
        <f>+K149-K156</f>
        <v>0</v>
      </c>
      <c r="L158" s="126">
        <f>+K158/5</f>
        <v>0</v>
      </c>
      <c r="M158" s="143"/>
      <c r="N158" s="1"/>
      <c r="O158" s="1"/>
      <c r="P158" s="1"/>
      <c r="Q158" s="1"/>
      <c r="R158" s="1"/>
      <c r="S158" s="1"/>
      <c r="T158" s="1"/>
      <c r="U158" s="1"/>
      <c r="V158" s="1"/>
      <c r="W158" s="1"/>
      <c r="X158" s="1"/>
      <c r="Y158" s="1"/>
      <c r="Z158" s="1"/>
      <c r="AA158" s="1"/>
    </row>
    <row r="159" spans="1:27" x14ac:dyDescent="0.25">
      <c r="A159" s="1"/>
      <c r="B159" s="143"/>
      <c r="C159" s="170" t="s">
        <v>138</v>
      </c>
      <c r="D159" s="171"/>
      <c r="E159" s="171"/>
      <c r="F159" s="171"/>
      <c r="G159" s="171"/>
      <c r="H159" s="171"/>
      <c r="I159" s="171"/>
      <c r="J159" s="171"/>
      <c r="K159" s="177"/>
      <c r="L159" s="247" t="str">
        <f>IF(D155=0,"N/A",L158/D155)</f>
        <v>N/A</v>
      </c>
      <c r="M159" s="143"/>
      <c r="N159" s="1"/>
      <c r="O159" s="1"/>
      <c r="P159" s="1"/>
      <c r="Q159" s="1"/>
      <c r="R159" s="1"/>
      <c r="S159" s="1"/>
      <c r="T159" s="1"/>
      <c r="U159" s="1"/>
      <c r="V159" s="1"/>
      <c r="W159" s="1"/>
      <c r="X159" s="1"/>
      <c r="Y159" s="1"/>
      <c r="Z159" s="1"/>
      <c r="AA159" s="1"/>
    </row>
    <row r="160" spans="1:27" x14ac:dyDescent="0.25">
      <c r="A160" s="1"/>
      <c r="B160" s="389" t="str">
        <f>IF('2-FSN Entry and Summary'!B23&gt;0,"Continue to the next FSN","No further FSN available")</f>
        <v>No further FSN available</v>
      </c>
      <c r="C160" s="389"/>
      <c r="D160" s="389"/>
      <c r="E160" s="389"/>
      <c r="F160" s="389"/>
      <c r="G160" s="389"/>
      <c r="H160" s="389"/>
      <c r="I160" s="389"/>
      <c r="J160" s="389"/>
      <c r="K160" s="389"/>
      <c r="L160" s="389"/>
      <c r="M160" s="1"/>
      <c r="N160" s="1"/>
      <c r="O160" s="1"/>
      <c r="P160" s="1"/>
      <c r="Q160" s="1"/>
      <c r="R160" s="1"/>
      <c r="S160" s="1"/>
      <c r="T160" s="1"/>
      <c r="U160" s="1"/>
      <c r="V160" s="1"/>
      <c r="W160" s="1"/>
      <c r="X160" s="1"/>
      <c r="Y160" s="1"/>
      <c r="Z160" s="1"/>
      <c r="AA160" s="1"/>
    </row>
    <row r="161" spans="1:27" x14ac:dyDescent="0.25">
      <c r="A161" s="1"/>
      <c r="B161" s="389"/>
      <c r="C161" s="389"/>
      <c r="D161" s="389"/>
      <c r="E161" s="389"/>
      <c r="F161" s="389"/>
      <c r="G161" s="389"/>
      <c r="H161" s="389"/>
      <c r="I161" s="389"/>
      <c r="J161" s="389"/>
      <c r="K161" s="389"/>
      <c r="L161" s="389"/>
      <c r="M161" s="1"/>
      <c r="N161" s="1"/>
      <c r="O161" s="1"/>
      <c r="P161" s="1"/>
      <c r="Q161" s="1"/>
      <c r="R161" s="1"/>
      <c r="S161" s="1"/>
      <c r="T161" s="1"/>
      <c r="U161" s="1"/>
      <c r="V161" s="1"/>
      <c r="W161" s="1"/>
      <c r="X161" s="1"/>
      <c r="Y161" s="1"/>
      <c r="Z161" s="1"/>
      <c r="AA161" s="1"/>
    </row>
    <row r="162" spans="1:27" x14ac:dyDescent="0.25">
      <c r="A162" s="1"/>
      <c r="B162" s="151"/>
      <c r="C162" s="144" t="s">
        <v>22</v>
      </c>
      <c r="D162" s="145">
        <f>+'2-FSN Entry and Summary'!B23</f>
        <v>0</v>
      </c>
      <c r="E162" s="390" t="s">
        <v>75</v>
      </c>
      <c r="F162" s="391"/>
      <c r="G162" s="146">
        <f>+'2-FSN Entry and Summary'!C23</f>
        <v>0</v>
      </c>
      <c r="H162" s="147"/>
      <c r="I162" s="147"/>
      <c r="J162" s="147"/>
      <c r="K162" s="148"/>
      <c r="L162" s="175"/>
      <c r="M162" s="175"/>
      <c r="N162" s="1"/>
      <c r="O162" s="1"/>
      <c r="P162" s="1"/>
      <c r="Q162" s="1"/>
      <c r="R162" s="1"/>
      <c r="S162" s="1"/>
      <c r="T162" s="1"/>
      <c r="U162" s="1"/>
      <c r="V162" s="1"/>
      <c r="W162" s="1"/>
      <c r="X162" s="1"/>
      <c r="Y162" s="1"/>
      <c r="Z162" s="1"/>
      <c r="AA162" s="1"/>
    </row>
    <row r="163" spans="1:27" x14ac:dyDescent="0.25">
      <c r="A163" s="1"/>
      <c r="B163" s="151"/>
      <c r="C163" s="149" t="s">
        <v>67</v>
      </c>
      <c r="D163" s="150" t="str">
        <f>IF('3-Acres History and SC Options'!N142&gt;'3-Acres History and SC Options'!M142,"1-B","1-A")</f>
        <v>1-A</v>
      </c>
      <c r="E163" s="151"/>
      <c r="F163" s="151"/>
      <c r="G163" s="151"/>
      <c r="H163" s="151"/>
      <c r="I163" s="151"/>
      <c r="J163" s="151"/>
      <c r="K163" s="152"/>
      <c r="L163" s="151"/>
      <c r="M163" s="151"/>
      <c r="N163" s="1"/>
      <c r="O163" s="1"/>
      <c r="P163" s="1"/>
      <c r="Q163" s="1"/>
      <c r="R163" s="1"/>
      <c r="S163" s="1"/>
      <c r="T163" s="1"/>
      <c r="U163" s="1"/>
      <c r="V163" s="1"/>
      <c r="W163" s="1"/>
      <c r="X163" s="1"/>
      <c r="Y163" s="1"/>
      <c r="Z163" s="1"/>
      <c r="AA163" s="1"/>
    </row>
    <row r="164" spans="1:27" x14ac:dyDescent="0.25">
      <c r="A164" s="1"/>
      <c r="B164" s="151"/>
      <c r="C164" s="153" t="s">
        <v>25</v>
      </c>
      <c r="D164" s="154" t="s">
        <v>26</v>
      </c>
      <c r="E164" s="155" t="s">
        <v>27</v>
      </c>
      <c r="F164" s="7">
        <v>2014</v>
      </c>
      <c r="G164" s="7">
        <v>2015</v>
      </c>
      <c r="H164" s="7">
        <v>2016</v>
      </c>
      <c r="I164" s="7">
        <v>2017</v>
      </c>
      <c r="J164" s="8">
        <v>2018</v>
      </c>
      <c r="K164" s="125" t="s">
        <v>23</v>
      </c>
      <c r="L164" s="127" t="s">
        <v>108</v>
      </c>
      <c r="M164" s="151"/>
      <c r="N164" s="1"/>
      <c r="O164" s="1"/>
      <c r="P164" s="1"/>
      <c r="Q164" s="1"/>
      <c r="R164" s="1"/>
      <c r="S164" s="1"/>
      <c r="T164" s="1"/>
      <c r="U164" s="1"/>
      <c r="V164" s="1"/>
      <c r="W164" s="1"/>
      <c r="X164" s="1"/>
      <c r="Y164" s="1"/>
      <c r="Z164" s="1"/>
      <c r="AA164" s="1"/>
    </row>
    <row r="165" spans="1:27" x14ac:dyDescent="0.25">
      <c r="A165" s="1"/>
      <c r="B165" s="151"/>
      <c r="C165" s="153" t="s">
        <v>19</v>
      </c>
      <c r="D165" s="156">
        <f>MAX('3-Acres History and SC Options'!N142,'3-Acres History and SC Options'!M142)</f>
        <v>0</v>
      </c>
      <c r="E165" s="157">
        <f>+'4-SC Yield Update'!I87</f>
        <v>2.1599999999999998E-16</v>
      </c>
      <c r="F165" s="9">
        <f>+O23/100*$E$165*$D$165*0.85</f>
        <v>0</v>
      </c>
      <c r="G165" s="9">
        <f t="shared" ref="G165:J165" si="1">+P23/100*$E$165*$D$165*0.85</f>
        <v>0</v>
      </c>
      <c r="H165" s="9">
        <f t="shared" si="1"/>
        <v>0</v>
      </c>
      <c r="I165" s="9">
        <f t="shared" si="1"/>
        <v>0</v>
      </c>
      <c r="J165" s="9">
        <f t="shared" si="1"/>
        <v>0</v>
      </c>
      <c r="K165" s="126">
        <f>SUM(F165:J165)</f>
        <v>0</v>
      </c>
      <c r="L165" s="126">
        <f>+K165/5</f>
        <v>0</v>
      </c>
      <c r="M165" s="151"/>
      <c r="N165" s="1"/>
      <c r="O165" s="1"/>
      <c r="P165" s="1"/>
      <c r="Q165" s="1"/>
      <c r="R165" s="1"/>
      <c r="S165" s="1"/>
      <c r="T165" s="1"/>
      <c r="U165" s="1"/>
      <c r="V165" s="1"/>
      <c r="W165" s="1"/>
      <c r="X165" s="1"/>
      <c r="Y165" s="1"/>
      <c r="Z165" s="1"/>
      <c r="AA165" s="1"/>
    </row>
    <row r="166" spans="1:27" x14ac:dyDescent="0.25">
      <c r="A166" s="1"/>
      <c r="B166" s="151"/>
      <c r="C166" s="153" t="s">
        <v>21</v>
      </c>
      <c r="D166" s="156">
        <f>MIN('3-Acres History and SC Options'!N153,'3-Acres History and SC Options'!M153)</f>
        <v>0</v>
      </c>
      <c r="E166" s="158"/>
      <c r="F166" s="151"/>
      <c r="G166" s="151"/>
      <c r="H166" s="151"/>
      <c r="I166" s="151"/>
      <c r="J166" s="151"/>
      <c r="K166" s="152"/>
      <c r="L166" s="143"/>
      <c r="M166" s="151"/>
      <c r="N166" s="1"/>
      <c r="O166" s="1"/>
      <c r="P166" s="1"/>
      <c r="Q166" s="1"/>
      <c r="R166" s="1"/>
      <c r="S166" s="1"/>
      <c r="T166" s="1"/>
      <c r="U166" s="1"/>
      <c r="V166" s="1"/>
      <c r="W166" s="1"/>
      <c r="X166" s="1"/>
      <c r="Y166" s="1"/>
      <c r="Z166" s="1"/>
      <c r="AA166" s="1"/>
    </row>
    <row r="167" spans="1:27" x14ac:dyDescent="0.25">
      <c r="A167" s="1"/>
      <c r="B167" s="143"/>
      <c r="C167" s="159" t="s">
        <v>67</v>
      </c>
      <c r="D167" s="160" t="s">
        <v>71</v>
      </c>
      <c r="E167" s="151"/>
      <c r="F167" s="151"/>
      <c r="G167" s="151"/>
      <c r="H167" s="151"/>
      <c r="I167" s="151"/>
      <c r="J167" s="151"/>
      <c r="K167" s="173"/>
      <c r="L167" s="176"/>
      <c r="M167" s="143"/>
      <c r="N167" s="1"/>
      <c r="O167" s="1"/>
      <c r="P167" s="1"/>
      <c r="Q167" s="1"/>
      <c r="R167" s="1"/>
      <c r="S167" s="1"/>
      <c r="T167" s="1"/>
      <c r="U167" s="1"/>
      <c r="V167" s="1"/>
      <c r="W167" s="1"/>
      <c r="X167" s="1"/>
      <c r="Y167" s="1"/>
      <c r="Z167" s="1"/>
      <c r="AA167" s="1"/>
    </row>
    <row r="168" spans="1:27" x14ac:dyDescent="0.25">
      <c r="A168" s="1"/>
      <c r="B168" s="143"/>
      <c r="C168" s="161" t="s">
        <v>25</v>
      </c>
      <c r="D168" s="162" t="s">
        <v>26</v>
      </c>
      <c r="E168" s="155" t="s">
        <v>27</v>
      </c>
      <c r="F168" s="7">
        <v>2014</v>
      </c>
      <c r="G168" s="7">
        <v>2015</v>
      </c>
      <c r="H168" s="7">
        <v>2016</v>
      </c>
      <c r="I168" s="7">
        <v>2017</v>
      </c>
      <c r="J168" s="7">
        <v>2018</v>
      </c>
      <c r="K168" s="127" t="s">
        <v>23</v>
      </c>
      <c r="L168" s="127" t="s">
        <v>108</v>
      </c>
      <c r="M168" s="143"/>
      <c r="N168" s="1"/>
      <c r="O168" s="1"/>
      <c r="P168" s="1"/>
      <c r="Q168" s="1"/>
      <c r="R168" s="1"/>
      <c r="S168" s="1"/>
      <c r="T168" s="1"/>
      <c r="U168" s="1"/>
      <c r="V168" s="1"/>
      <c r="W168" s="1"/>
      <c r="X168" s="1"/>
      <c r="Y168" s="1"/>
      <c r="Z168" s="1"/>
      <c r="AA168" s="1"/>
    </row>
    <row r="169" spans="1:27" x14ac:dyDescent="0.25">
      <c r="A169" s="1"/>
      <c r="B169" s="143"/>
      <c r="C169" s="163" t="s">
        <v>19</v>
      </c>
      <c r="D169" s="164">
        <f>+'3-Acres History and SC Options'!O142</f>
        <v>0</v>
      </c>
      <c r="E169" s="165">
        <f>+E165</f>
        <v>2.1599999999999998E-16</v>
      </c>
      <c r="F169" s="9">
        <f>+O23/100*$E$169*$D$169*0.85</f>
        <v>0</v>
      </c>
      <c r="G169" s="9">
        <f t="shared" ref="G169:J169" si="2">+P23/100*$E$169*$D$169*0.85</f>
        <v>0</v>
      </c>
      <c r="H169" s="9">
        <f t="shared" si="2"/>
        <v>0</v>
      </c>
      <c r="I169" s="9">
        <f t="shared" si="2"/>
        <v>0</v>
      </c>
      <c r="J169" s="9">
        <f t="shared" si="2"/>
        <v>0</v>
      </c>
      <c r="K169" s="126">
        <f>SUM(F169:J169)</f>
        <v>0</v>
      </c>
      <c r="L169" s="209">
        <f>+K169/5</f>
        <v>0</v>
      </c>
      <c r="M169" s="143"/>
      <c r="N169" s="1"/>
      <c r="O169" s="1"/>
      <c r="P169" s="1"/>
      <c r="Q169" s="1"/>
      <c r="R169" s="1"/>
      <c r="S169" s="1"/>
      <c r="T169" s="1"/>
      <c r="U169" s="1"/>
      <c r="V169" s="1"/>
      <c r="W169" s="1"/>
      <c r="X169" s="1"/>
      <c r="Y169" s="1"/>
      <c r="Z169" s="1"/>
      <c r="AA169" s="1"/>
    </row>
    <row r="170" spans="1:27" x14ac:dyDescent="0.25">
      <c r="A170" s="1"/>
      <c r="B170" s="143"/>
      <c r="C170" s="166" t="s">
        <v>11</v>
      </c>
      <c r="D170" s="167">
        <f>+'3-Acres History and SC Options'!O147</f>
        <v>0</v>
      </c>
      <c r="E170" s="320"/>
      <c r="F170" s="9">
        <f>+O27/2000*$E$170*$D$170*0.85</f>
        <v>0</v>
      </c>
      <c r="G170" s="9">
        <f t="shared" ref="G170:J170" si="3">+P27/2000*$E$170*$D$170*0.85</f>
        <v>0</v>
      </c>
      <c r="H170" s="9">
        <f t="shared" si="3"/>
        <v>0</v>
      </c>
      <c r="I170" s="9">
        <f t="shared" si="3"/>
        <v>0</v>
      </c>
      <c r="J170" s="9">
        <f t="shared" si="3"/>
        <v>0</v>
      </c>
      <c r="K170" s="126">
        <f>SUM(F170:J170)</f>
        <v>0</v>
      </c>
      <c r="L170" s="209">
        <f>+K170/5</f>
        <v>0</v>
      </c>
      <c r="M170" s="143"/>
      <c r="N170" s="1"/>
      <c r="O170" s="1"/>
      <c r="P170" s="1"/>
      <c r="Q170" s="1"/>
      <c r="R170" s="1"/>
      <c r="S170" s="1"/>
      <c r="T170" s="1"/>
      <c r="U170" s="1"/>
      <c r="V170" s="1"/>
      <c r="W170" s="1"/>
      <c r="X170" s="1"/>
      <c r="Y170" s="1"/>
      <c r="Z170" s="1"/>
      <c r="AA170" s="1"/>
    </row>
    <row r="171" spans="1:27" x14ac:dyDescent="0.25">
      <c r="A171" s="1"/>
      <c r="B171" s="143"/>
      <c r="C171" s="168" t="s">
        <v>72</v>
      </c>
      <c r="D171" s="169">
        <f>+G162-D169-D170</f>
        <v>0</v>
      </c>
      <c r="E171" s="151"/>
      <c r="F171" s="151"/>
      <c r="G171" s="151"/>
      <c r="H171" s="151"/>
      <c r="I171" s="151"/>
      <c r="J171" s="151"/>
      <c r="K171" s="152"/>
      <c r="L171" s="207"/>
      <c r="M171" s="143"/>
      <c r="N171" s="1"/>
      <c r="O171" s="1"/>
      <c r="P171" s="1"/>
      <c r="Q171" s="1"/>
      <c r="R171" s="1"/>
      <c r="S171" s="1"/>
      <c r="T171" s="1"/>
      <c r="U171" s="1"/>
      <c r="V171" s="1"/>
      <c r="W171" s="1"/>
      <c r="X171" s="1"/>
      <c r="Y171" s="1"/>
      <c r="Z171" s="1"/>
      <c r="AA171" s="1"/>
    </row>
    <row r="172" spans="1:27" x14ac:dyDescent="0.25">
      <c r="A172" s="1"/>
      <c r="B172" s="143"/>
      <c r="C172" s="170" t="s">
        <v>74</v>
      </c>
      <c r="D172" s="171"/>
      <c r="E172" s="171"/>
      <c r="F172" s="171"/>
      <c r="G172" s="171"/>
      <c r="H172" s="171"/>
      <c r="I172" s="171"/>
      <c r="J172" s="171"/>
      <c r="K172" s="126">
        <f>SUM(K169:K171)</f>
        <v>0</v>
      </c>
      <c r="L172" s="126">
        <f>+K172/5</f>
        <v>0</v>
      </c>
      <c r="M172" s="143"/>
      <c r="N172" s="1"/>
      <c r="O172" s="1"/>
      <c r="P172" s="1"/>
      <c r="Q172" s="1"/>
      <c r="R172" s="1"/>
      <c r="S172" s="1"/>
      <c r="T172" s="1"/>
      <c r="U172" s="1"/>
      <c r="V172" s="1"/>
      <c r="W172" s="1"/>
      <c r="X172" s="1"/>
      <c r="Y172" s="1"/>
      <c r="Z172" s="1"/>
      <c r="AA172" s="1"/>
    </row>
    <row r="173" spans="1:27" x14ac:dyDescent="0.25">
      <c r="A173" s="1"/>
      <c r="B173" s="143"/>
      <c r="C173" s="170"/>
      <c r="D173" s="171"/>
      <c r="E173" s="171"/>
      <c r="F173" s="171"/>
      <c r="G173" s="171"/>
      <c r="H173" s="171"/>
      <c r="I173" s="171"/>
      <c r="J173" s="171"/>
      <c r="K173" s="177"/>
      <c r="L173" s="208"/>
      <c r="M173" s="143"/>
      <c r="N173" s="1"/>
      <c r="O173" s="1"/>
      <c r="P173" s="1"/>
      <c r="Q173" s="1"/>
      <c r="R173" s="1"/>
      <c r="S173" s="1"/>
      <c r="T173" s="1"/>
      <c r="U173" s="1"/>
      <c r="V173" s="1"/>
      <c r="W173" s="1"/>
      <c r="X173" s="1"/>
      <c r="Y173" s="1"/>
      <c r="Z173" s="1"/>
      <c r="AA173" s="1"/>
    </row>
    <row r="174" spans="1:27" x14ac:dyDescent="0.25">
      <c r="A174" s="1"/>
      <c r="B174" s="143"/>
      <c r="C174" s="172" t="s">
        <v>73</v>
      </c>
      <c r="D174" s="171"/>
      <c r="E174" s="171"/>
      <c r="F174" s="171"/>
      <c r="G174" s="171"/>
      <c r="H174" s="171"/>
      <c r="I174" s="171"/>
      <c r="J174" s="171"/>
      <c r="K174" s="126">
        <f>+K165-K172</f>
        <v>0</v>
      </c>
      <c r="L174" s="126">
        <f>+K174/5</f>
        <v>0</v>
      </c>
      <c r="M174" s="143"/>
      <c r="N174" s="1"/>
      <c r="O174" s="1"/>
      <c r="P174" s="1"/>
      <c r="Q174" s="1"/>
      <c r="R174" s="1"/>
      <c r="S174" s="1"/>
      <c r="T174" s="1"/>
      <c r="U174" s="1"/>
      <c r="V174" s="1"/>
      <c r="W174" s="1"/>
      <c r="X174" s="1"/>
      <c r="Y174" s="1"/>
      <c r="Z174" s="1"/>
      <c r="AA174" s="1"/>
    </row>
    <row r="175" spans="1:27" x14ac:dyDescent="0.25">
      <c r="A175" s="1"/>
      <c r="B175" s="143"/>
      <c r="C175" s="170" t="s">
        <v>138</v>
      </c>
      <c r="D175" s="171"/>
      <c r="E175" s="171"/>
      <c r="F175" s="171"/>
      <c r="G175" s="171"/>
      <c r="H175" s="171"/>
      <c r="I175" s="171"/>
      <c r="J175" s="171"/>
      <c r="K175" s="177"/>
      <c r="L175" s="247" t="str">
        <f>IF(D171=0,"N/A",L174/D171)</f>
        <v>N/A</v>
      </c>
      <c r="M175" s="143"/>
      <c r="N175" s="1"/>
      <c r="O175" s="1"/>
      <c r="P175" s="1"/>
      <c r="Q175" s="1"/>
      <c r="R175" s="1"/>
      <c r="S175" s="1"/>
      <c r="T175" s="1"/>
      <c r="U175" s="1"/>
      <c r="V175" s="1"/>
      <c r="W175" s="1"/>
      <c r="X175" s="1"/>
      <c r="Y175" s="1"/>
      <c r="Z175" s="1"/>
      <c r="AA175" s="1"/>
    </row>
    <row r="176" spans="1:27" x14ac:dyDescent="0.25">
      <c r="A176" s="1"/>
      <c r="B176" s="389" t="str">
        <f>IF('2-FSN Entry and Summary'!B24&gt;0,"Continue to the next FSN","No further FSN available")</f>
        <v>No further FSN available</v>
      </c>
      <c r="C176" s="389"/>
      <c r="D176" s="389"/>
      <c r="E176" s="389"/>
      <c r="F176" s="389"/>
      <c r="G176" s="389"/>
      <c r="H176" s="389"/>
      <c r="I176" s="389"/>
      <c r="J176" s="389"/>
      <c r="K176" s="389"/>
      <c r="L176" s="389"/>
      <c r="M176" s="1"/>
      <c r="N176" s="1"/>
      <c r="O176" s="1"/>
      <c r="P176" s="1"/>
      <c r="Q176" s="1"/>
      <c r="R176" s="1"/>
      <c r="S176" s="1"/>
      <c r="T176" s="1"/>
      <c r="U176" s="1"/>
      <c r="V176" s="1"/>
      <c r="W176" s="1"/>
      <c r="X176" s="1"/>
      <c r="Y176" s="1"/>
      <c r="Z176" s="1"/>
      <c r="AA176" s="1"/>
    </row>
    <row r="177" spans="1:27" x14ac:dyDescent="0.25">
      <c r="A177" s="1"/>
      <c r="B177" s="389"/>
      <c r="C177" s="389"/>
      <c r="D177" s="389"/>
      <c r="E177" s="389"/>
      <c r="F177" s="389"/>
      <c r="G177" s="389"/>
      <c r="H177" s="389"/>
      <c r="I177" s="389"/>
      <c r="J177" s="389"/>
      <c r="K177" s="389"/>
      <c r="L177" s="389"/>
      <c r="M177" s="1"/>
      <c r="N177" s="1"/>
      <c r="O177" s="1"/>
      <c r="P177" s="1"/>
      <c r="Q177" s="1"/>
      <c r="R177" s="1"/>
      <c r="S177" s="1"/>
      <c r="T177" s="1"/>
      <c r="U177" s="1"/>
      <c r="V177" s="1"/>
      <c r="W177" s="1"/>
      <c r="X177" s="1"/>
      <c r="Y177" s="1"/>
      <c r="Z177" s="1"/>
      <c r="AA177" s="1"/>
    </row>
    <row r="178" spans="1:27" x14ac:dyDescent="0.25">
      <c r="A178" s="1"/>
      <c r="B178" s="151"/>
      <c r="C178" s="144" t="s">
        <v>22</v>
      </c>
      <c r="D178" s="145">
        <f>+'2-FSN Entry and Summary'!B24</f>
        <v>0</v>
      </c>
      <c r="E178" s="390" t="s">
        <v>75</v>
      </c>
      <c r="F178" s="391"/>
      <c r="G178" s="146">
        <f>+'2-FSN Entry and Summary'!C24</f>
        <v>0</v>
      </c>
      <c r="H178" s="147"/>
      <c r="I178" s="147"/>
      <c r="J178" s="147"/>
      <c r="K178" s="148"/>
      <c r="L178" s="175"/>
      <c r="M178" s="175"/>
      <c r="N178" s="1"/>
      <c r="O178" s="1"/>
      <c r="P178" s="1"/>
      <c r="Q178" s="1"/>
      <c r="R178" s="1"/>
      <c r="S178" s="1"/>
      <c r="T178" s="1"/>
      <c r="U178" s="1"/>
      <c r="V178" s="1"/>
      <c r="W178" s="1"/>
      <c r="X178" s="1"/>
      <c r="Y178" s="1"/>
      <c r="Z178" s="1"/>
      <c r="AA178" s="1"/>
    </row>
    <row r="179" spans="1:27" x14ac:dyDescent="0.25">
      <c r="A179" s="1"/>
      <c r="B179" s="151"/>
      <c r="C179" s="149" t="s">
        <v>67</v>
      </c>
      <c r="D179" s="150" t="str">
        <f>IF('3-Acres History and SC Options'!N160&gt;'3-Acres History and SC Options'!M160,"1-B","1-A")</f>
        <v>1-A</v>
      </c>
      <c r="E179" s="151"/>
      <c r="F179" s="151"/>
      <c r="G179" s="151"/>
      <c r="H179" s="151"/>
      <c r="I179" s="151"/>
      <c r="J179" s="151"/>
      <c r="K179" s="152"/>
      <c r="L179" s="151"/>
      <c r="M179" s="151"/>
      <c r="N179" s="1"/>
      <c r="O179" s="1"/>
      <c r="P179" s="1"/>
      <c r="Q179" s="1"/>
      <c r="R179" s="1"/>
      <c r="S179" s="1"/>
      <c r="T179" s="1"/>
      <c r="U179" s="1"/>
      <c r="V179" s="1"/>
      <c r="W179" s="1"/>
      <c r="X179" s="1"/>
      <c r="Y179" s="1"/>
      <c r="Z179" s="1"/>
      <c r="AA179" s="1"/>
    </row>
    <row r="180" spans="1:27" x14ac:dyDescent="0.25">
      <c r="A180" s="1"/>
      <c r="B180" s="151"/>
      <c r="C180" s="153" t="s">
        <v>25</v>
      </c>
      <c r="D180" s="154" t="s">
        <v>26</v>
      </c>
      <c r="E180" s="155" t="s">
        <v>27</v>
      </c>
      <c r="F180" s="7">
        <v>2014</v>
      </c>
      <c r="G180" s="7">
        <v>2015</v>
      </c>
      <c r="H180" s="7">
        <v>2016</v>
      </c>
      <c r="I180" s="7">
        <v>2017</v>
      </c>
      <c r="J180" s="8">
        <v>2018</v>
      </c>
      <c r="K180" s="125" t="s">
        <v>23</v>
      </c>
      <c r="L180" s="127" t="s">
        <v>108</v>
      </c>
      <c r="M180" s="151"/>
      <c r="N180" s="1"/>
      <c r="O180" s="1"/>
      <c r="P180" s="1"/>
      <c r="Q180" s="1"/>
      <c r="R180" s="1"/>
      <c r="S180" s="1"/>
      <c r="T180" s="1"/>
      <c r="U180" s="1"/>
      <c r="V180" s="1"/>
      <c r="W180" s="1"/>
      <c r="X180" s="1"/>
      <c r="Y180" s="1"/>
      <c r="Z180" s="1"/>
      <c r="AA180" s="1"/>
    </row>
    <row r="181" spans="1:27" x14ac:dyDescent="0.25">
      <c r="A181" s="1"/>
      <c r="B181" s="151"/>
      <c r="C181" s="153" t="s">
        <v>19</v>
      </c>
      <c r="D181" s="156">
        <f>MAX('3-Acres History and SC Options'!N160,'3-Acres History and SC Options'!M160)</f>
        <v>0</v>
      </c>
      <c r="E181" s="157">
        <f>+'4-SC Yield Update'!I96</f>
        <v>2.1599999999999998E-16</v>
      </c>
      <c r="F181" s="9">
        <f>+O23/100*$E$181*$D$181*0.85</f>
        <v>0</v>
      </c>
      <c r="G181" s="9">
        <f t="shared" ref="G181:J181" si="4">+P23/100*$E$181*$D$181*0.85</f>
        <v>0</v>
      </c>
      <c r="H181" s="9">
        <f t="shared" si="4"/>
        <v>0</v>
      </c>
      <c r="I181" s="9">
        <f t="shared" si="4"/>
        <v>0</v>
      </c>
      <c r="J181" s="9">
        <f t="shared" si="4"/>
        <v>0</v>
      </c>
      <c r="K181" s="126">
        <f>SUM(F181:J181)</f>
        <v>0</v>
      </c>
      <c r="L181" s="126">
        <f>+K181/5</f>
        <v>0</v>
      </c>
      <c r="M181" s="151"/>
      <c r="N181" s="1"/>
      <c r="O181" s="1"/>
      <c r="P181" s="1"/>
      <c r="Q181" s="1"/>
      <c r="R181" s="1"/>
      <c r="S181" s="1"/>
      <c r="T181" s="1"/>
      <c r="U181" s="1"/>
      <c r="V181" s="1"/>
      <c r="W181" s="1"/>
      <c r="X181" s="1"/>
      <c r="Y181" s="1"/>
      <c r="Z181" s="1"/>
      <c r="AA181" s="1"/>
    </row>
    <row r="182" spans="1:27" x14ac:dyDescent="0.25">
      <c r="A182" s="1"/>
      <c r="B182" s="151"/>
      <c r="C182" s="153" t="s">
        <v>21</v>
      </c>
      <c r="D182" s="156">
        <f>MIN('3-Acres History and SC Options'!N171,'3-Acres History and SC Options'!M171)</f>
        <v>0</v>
      </c>
      <c r="E182" s="158"/>
      <c r="F182" s="151"/>
      <c r="G182" s="151"/>
      <c r="H182" s="151"/>
      <c r="I182" s="151"/>
      <c r="J182" s="151"/>
      <c r="K182" s="152"/>
      <c r="L182" s="143"/>
      <c r="M182" s="151"/>
      <c r="N182" s="1"/>
      <c r="O182" s="1"/>
      <c r="P182" s="1"/>
      <c r="Q182" s="1"/>
      <c r="R182" s="1"/>
      <c r="S182" s="1"/>
      <c r="T182" s="1"/>
      <c r="U182" s="1"/>
      <c r="V182" s="1"/>
      <c r="W182" s="1"/>
      <c r="X182" s="1"/>
      <c r="Y182" s="1"/>
      <c r="Z182" s="1"/>
      <c r="AA182" s="1"/>
    </row>
    <row r="183" spans="1:27" x14ac:dyDescent="0.25">
      <c r="A183" s="1"/>
      <c r="B183" s="143"/>
      <c r="C183" s="159" t="s">
        <v>67</v>
      </c>
      <c r="D183" s="160" t="s">
        <v>71</v>
      </c>
      <c r="E183" s="151"/>
      <c r="F183" s="151"/>
      <c r="G183" s="151"/>
      <c r="H183" s="151"/>
      <c r="I183" s="151"/>
      <c r="J183" s="151"/>
      <c r="K183" s="173"/>
      <c r="L183" s="176"/>
      <c r="M183" s="143"/>
      <c r="N183" s="1"/>
      <c r="O183" s="1"/>
      <c r="P183" s="1"/>
      <c r="Q183" s="1"/>
      <c r="R183" s="1"/>
      <c r="S183" s="1"/>
      <c r="T183" s="1"/>
      <c r="U183" s="1"/>
      <c r="V183" s="1"/>
      <c r="W183" s="1"/>
      <c r="X183" s="1"/>
      <c r="Y183" s="1"/>
      <c r="Z183" s="1"/>
      <c r="AA183" s="1"/>
    </row>
    <row r="184" spans="1:27" x14ac:dyDescent="0.25">
      <c r="A184" s="1"/>
      <c r="B184" s="143"/>
      <c r="C184" s="161" t="s">
        <v>25</v>
      </c>
      <c r="D184" s="162" t="s">
        <v>26</v>
      </c>
      <c r="E184" s="155" t="s">
        <v>27</v>
      </c>
      <c r="F184" s="7">
        <v>2014</v>
      </c>
      <c r="G184" s="7">
        <v>2015</v>
      </c>
      <c r="H184" s="7">
        <v>2016</v>
      </c>
      <c r="I184" s="7">
        <v>2017</v>
      </c>
      <c r="J184" s="7">
        <v>2018</v>
      </c>
      <c r="K184" s="127" t="s">
        <v>23</v>
      </c>
      <c r="L184" s="127" t="s">
        <v>108</v>
      </c>
      <c r="M184" s="143"/>
      <c r="N184" s="1"/>
      <c r="O184" s="1"/>
      <c r="P184" s="1"/>
      <c r="Q184" s="1"/>
      <c r="R184" s="1"/>
      <c r="S184" s="1"/>
      <c r="T184" s="1"/>
      <c r="U184" s="1"/>
      <c r="V184" s="1"/>
      <c r="W184" s="1"/>
      <c r="X184" s="1"/>
      <c r="Y184" s="1"/>
      <c r="Z184" s="1"/>
      <c r="AA184" s="1"/>
    </row>
    <row r="185" spans="1:27" x14ac:dyDescent="0.25">
      <c r="A185" s="1"/>
      <c r="B185" s="143"/>
      <c r="C185" s="163" t="s">
        <v>19</v>
      </c>
      <c r="D185" s="164">
        <f>+'3-Acres History and SC Options'!O160</f>
        <v>0</v>
      </c>
      <c r="E185" s="165">
        <f>+E181</f>
        <v>2.1599999999999998E-16</v>
      </c>
      <c r="F185" s="9">
        <f>+O23/100*$E$185*$D$185*0.85</f>
        <v>0</v>
      </c>
      <c r="G185" s="9">
        <f t="shared" ref="G185:J185" si="5">+P23/100*$E$185*$D$185*0.85</f>
        <v>0</v>
      </c>
      <c r="H185" s="9">
        <f t="shared" si="5"/>
        <v>0</v>
      </c>
      <c r="I185" s="9">
        <f t="shared" si="5"/>
        <v>0</v>
      </c>
      <c r="J185" s="9">
        <f t="shared" si="5"/>
        <v>0</v>
      </c>
      <c r="K185" s="126">
        <f>SUM(F185:J185)</f>
        <v>0</v>
      </c>
      <c r="L185" s="209">
        <f>+K185/5</f>
        <v>0</v>
      </c>
      <c r="M185" s="143"/>
      <c r="N185" s="1"/>
      <c r="O185" s="1"/>
      <c r="P185" s="1"/>
      <c r="Q185" s="1"/>
      <c r="R185" s="1"/>
      <c r="S185" s="1"/>
      <c r="T185" s="1"/>
      <c r="U185" s="1"/>
      <c r="V185" s="1"/>
      <c r="W185" s="1"/>
      <c r="X185" s="1"/>
      <c r="Y185" s="1"/>
      <c r="Z185" s="1"/>
      <c r="AA185" s="1"/>
    </row>
    <row r="186" spans="1:27" x14ac:dyDescent="0.25">
      <c r="A186" s="1"/>
      <c r="B186" s="143"/>
      <c r="C186" s="166" t="s">
        <v>11</v>
      </c>
      <c r="D186" s="167">
        <f>+'3-Acres History and SC Options'!O165</f>
        <v>0</v>
      </c>
      <c r="E186" s="320"/>
      <c r="F186" s="9">
        <f>+O27/2000*$E$186*$D$186*0.85</f>
        <v>0</v>
      </c>
      <c r="G186" s="9">
        <f t="shared" ref="G186:J186" si="6">+P27/2000*$E$186*$D$186*0.85</f>
        <v>0</v>
      </c>
      <c r="H186" s="9">
        <f t="shared" si="6"/>
        <v>0</v>
      </c>
      <c r="I186" s="9">
        <f t="shared" si="6"/>
        <v>0</v>
      </c>
      <c r="J186" s="9">
        <f t="shared" si="6"/>
        <v>0</v>
      </c>
      <c r="K186" s="126">
        <f>SUM(F186:J186)</f>
        <v>0</v>
      </c>
      <c r="L186" s="209">
        <f>+K186/5</f>
        <v>0</v>
      </c>
      <c r="M186" s="143"/>
      <c r="N186" s="1"/>
      <c r="O186" s="1"/>
      <c r="P186" s="1"/>
      <c r="Q186" s="1"/>
      <c r="R186" s="1"/>
      <c r="S186" s="1"/>
      <c r="T186" s="1"/>
      <c r="U186" s="1"/>
      <c r="V186" s="1"/>
      <c r="W186" s="1"/>
      <c r="X186" s="1"/>
      <c r="Y186" s="1"/>
      <c r="Z186" s="1"/>
      <c r="AA186" s="1"/>
    </row>
    <row r="187" spans="1:27" x14ac:dyDescent="0.25">
      <c r="A187" s="1"/>
      <c r="B187" s="143"/>
      <c r="C187" s="168" t="s">
        <v>72</v>
      </c>
      <c r="D187" s="169">
        <f>+G178-D185-D186</f>
        <v>0</v>
      </c>
      <c r="E187" s="151"/>
      <c r="F187" s="151"/>
      <c r="G187" s="151"/>
      <c r="H187" s="151"/>
      <c r="I187" s="151"/>
      <c r="J187" s="151"/>
      <c r="K187" s="152"/>
      <c r="L187" s="207"/>
      <c r="M187" s="143"/>
      <c r="N187" s="1"/>
      <c r="O187" s="1"/>
      <c r="P187" s="1"/>
      <c r="Q187" s="1"/>
      <c r="R187" s="1"/>
      <c r="S187" s="1"/>
      <c r="T187" s="1"/>
      <c r="U187" s="1"/>
      <c r="V187" s="1"/>
      <c r="W187" s="1"/>
      <c r="X187" s="1"/>
      <c r="Y187" s="1"/>
      <c r="Z187" s="1"/>
      <c r="AA187" s="1"/>
    </row>
    <row r="188" spans="1:27" x14ac:dyDescent="0.25">
      <c r="A188" s="1"/>
      <c r="B188" s="143"/>
      <c r="C188" s="170" t="s">
        <v>74</v>
      </c>
      <c r="D188" s="171"/>
      <c r="E188" s="171"/>
      <c r="F188" s="171"/>
      <c r="G188" s="171"/>
      <c r="H188" s="171"/>
      <c r="I188" s="171"/>
      <c r="J188" s="171"/>
      <c r="K188" s="126">
        <f>SUM(K185:K187)</f>
        <v>0</v>
      </c>
      <c r="L188" s="126">
        <f>+K188/5</f>
        <v>0</v>
      </c>
      <c r="M188" s="143"/>
      <c r="N188" s="1"/>
      <c r="O188" s="1"/>
      <c r="P188" s="1"/>
      <c r="Q188" s="1"/>
      <c r="R188" s="1"/>
      <c r="S188" s="1"/>
      <c r="T188" s="1"/>
      <c r="U188" s="1"/>
      <c r="V188" s="1"/>
      <c r="W188" s="1"/>
      <c r="X188" s="1"/>
      <c r="Y188" s="1"/>
      <c r="Z188" s="1"/>
      <c r="AA188" s="1"/>
    </row>
    <row r="189" spans="1:27" x14ac:dyDescent="0.25">
      <c r="A189" s="1"/>
      <c r="B189" s="143"/>
      <c r="C189" s="170"/>
      <c r="D189" s="171"/>
      <c r="E189" s="171"/>
      <c r="F189" s="171"/>
      <c r="G189" s="171"/>
      <c r="H189" s="171"/>
      <c r="I189" s="171"/>
      <c r="J189" s="171"/>
      <c r="K189" s="177"/>
      <c r="L189" s="208"/>
      <c r="M189" s="143"/>
      <c r="N189" s="1"/>
      <c r="O189" s="1"/>
      <c r="P189" s="1"/>
      <c r="Q189" s="1"/>
      <c r="R189" s="1"/>
      <c r="S189" s="1"/>
      <c r="T189" s="1"/>
      <c r="U189" s="1"/>
      <c r="V189" s="1"/>
      <c r="W189" s="1"/>
      <c r="X189" s="1"/>
      <c r="Y189" s="1"/>
      <c r="Z189" s="1"/>
      <c r="AA189" s="1"/>
    </row>
    <row r="190" spans="1:27" x14ac:dyDescent="0.25">
      <c r="A190" s="1"/>
      <c r="B190" s="143"/>
      <c r="C190" s="172" t="s">
        <v>73</v>
      </c>
      <c r="D190" s="171"/>
      <c r="E190" s="171"/>
      <c r="F190" s="171"/>
      <c r="G190" s="171"/>
      <c r="H190" s="171"/>
      <c r="I190" s="171"/>
      <c r="J190" s="171"/>
      <c r="K190" s="126">
        <f>+K181-K188</f>
        <v>0</v>
      </c>
      <c r="L190" s="126">
        <f>+K190/5</f>
        <v>0</v>
      </c>
      <c r="M190" s="143"/>
      <c r="N190" s="1"/>
      <c r="O190" s="1"/>
      <c r="P190" s="1"/>
      <c r="Q190" s="1"/>
      <c r="R190" s="1"/>
      <c r="S190" s="1"/>
      <c r="T190" s="1"/>
      <c r="U190" s="1"/>
      <c r="V190" s="1"/>
      <c r="W190" s="1"/>
      <c r="X190" s="1"/>
      <c r="Y190" s="1"/>
      <c r="Z190" s="1"/>
      <c r="AA190" s="1"/>
    </row>
    <row r="191" spans="1:27" x14ac:dyDescent="0.25">
      <c r="A191" s="1"/>
      <c r="B191" s="143"/>
      <c r="C191" s="170" t="s">
        <v>138</v>
      </c>
      <c r="D191" s="171"/>
      <c r="E191" s="171"/>
      <c r="F191" s="171"/>
      <c r="G191" s="171"/>
      <c r="H191" s="171"/>
      <c r="I191" s="171"/>
      <c r="J191" s="171"/>
      <c r="K191" s="177"/>
      <c r="L191" s="247" t="str">
        <f>IF(D187=0,"N/A",L190/D187)</f>
        <v>N/A</v>
      </c>
      <c r="M191" s="143"/>
      <c r="N191" s="1"/>
      <c r="O191" s="1"/>
      <c r="P191" s="1"/>
      <c r="Q191" s="1"/>
      <c r="R191" s="1"/>
      <c r="S191" s="1"/>
      <c r="T191" s="1"/>
      <c r="U191" s="1"/>
      <c r="V191" s="1"/>
      <c r="W191" s="1"/>
      <c r="X191" s="1"/>
      <c r="Y191" s="1"/>
      <c r="Z191" s="1"/>
      <c r="AA191" s="1"/>
    </row>
    <row r="192" spans="1:27" x14ac:dyDescent="0.25">
      <c r="A192" s="1"/>
      <c r="B192" s="389" t="str">
        <f>IF('2-FSN Entry and Summary'!B25&gt;0,"Continue to the next FSN","No further FSN available")</f>
        <v>No further FSN available</v>
      </c>
      <c r="C192" s="389"/>
      <c r="D192" s="389"/>
      <c r="E192" s="389"/>
      <c r="F192" s="389"/>
      <c r="G192" s="389"/>
      <c r="H192" s="389"/>
      <c r="I192" s="389"/>
      <c r="J192" s="389"/>
      <c r="K192" s="389"/>
      <c r="L192" s="389"/>
      <c r="M192" s="1"/>
      <c r="N192" s="1"/>
      <c r="O192" s="1"/>
      <c r="P192" s="1"/>
      <c r="Q192" s="1"/>
      <c r="R192" s="1"/>
      <c r="S192" s="1"/>
      <c r="T192" s="1"/>
      <c r="U192" s="1"/>
      <c r="V192" s="1"/>
      <c r="W192" s="1"/>
      <c r="X192" s="1"/>
      <c r="Y192" s="1"/>
      <c r="Z192" s="1"/>
      <c r="AA192" s="1"/>
    </row>
    <row r="193" spans="1:27" x14ac:dyDescent="0.25">
      <c r="A193" s="1"/>
      <c r="B193" s="389"/>
      <c r="C193" s="389"/>
      <c r="D193" s="389"/>
      <c r="E193" s="389"/>
      <c r="F193" s="389"/>
      <c r="G193" s="389"/>
      <c r="H193" s="389"/>
      <c r="I193" s="389"/>
      <c r="J193" s="389"/>
      <c r="K193" s="389"/>
      <c r="L193" s="389"/>
      <c r="M193" s="1"/>
      <c r="N193" s="1"/>
      <c r="O193" s="1"/>
      <c r="P193" s="1"/>
      <c r="Q193" s="1"/>
      <c r="R193" s="1"/>
      <c r="S193" s="1"/>
      <c r="T193" s="1"/>
      <c r="U193" s="1"/>
      <c r="V193" s="1"/>
      <c r="W193" s="1"/>
      <c r="X193" s="1"/>
      <c r="Y193" s="1"/>
      <c r="Z193" s="1"/>
      <c r="AA193" s="1"/>
    </row>
    <row r="194" spans="1:27" x14ac:dyDescent="0.25">
      <c r="A194" s="1"/>
      <c r="B194" s="151"/>
      <c r="C194" s="144" t="s">
        <v>22</v>
      </c>
      <c r="D194" s="145">
        <f>+'2-FSN Entry and Summary'!B25</f>
        <v>0</v>
      </c>
      <c r="E194" s="390" t="s">
        <v>75</v>
      </c>
      <c r="F194" s="391"/>
      <c r="G194" s="146">
        <f>+'2-FSN Entry and Summary'!C25</f>
        <v>0</v>
      </c>
      <c r="H194" s="147"/>
      <c r="I194" s="147"/>
      <c r="J194" s="147"/>
      <c r="K194" s="148"/>
      <c r="L194" s="175"/>
      <c r="M194" s="175"/>
      <c r="N194" s="1"/>
      <c r="O194" s="1"/>
      <c r="P194" s="1"/>
      <c r="Q194" s="1"/>
      <c r="R194" s="1"/>
      <c r="S194" s="1"/>
      <c r="T194" s="1"/>
      <c r="U194" s="1"/>
      <c r="V194" s="1"/>
      <c r="W194" s="1"/>
      <c r="X194" s="1"/>
      <c r="Y194" s="1"/>
      <c r="Z194" s="1"/>
      <c r="AA194" s="1"/>
    </row>
    <row r="195" spans="1:27" x14ac:dyDescent="0.25">
      <c r="A195" s="1"/>
      <c r="B195" s="151"/>
      <c r="C195" s="149" t="s">
        <v>67</v>
      </c>
      <c r="D195" s="150" t="str">
        <f>IF('3-Acres History and SC Options'!N178&gt;'3-Acres History and SC Options'!M178,"1-B","1-A")</f>
        <v>1-A</v>
      </c>
      <c r="E195" s="151"/>
      <c r="F195" s="151"/>
      <c r="G195" s="151"/>
      <c r="H195" s="151"/>
      <c r="I195" s="151"/>
      <c r="J195" s="151"/>
      <c r="K195" s="152"/>
      <c r="L195" s="151"/>
      <c r="M195" s="151"/>
      <c r="N195" s="1"/>
      <c r="O195" s="1"/>
      <c r="P195" s="1"/>
      <c r="Q195" s="1"/>
      <c r="R195" s="1"/>
      <c r="S195" s="1"/>
      <c r="T195" s="1"/>
      <c r="U195" s="1"/>
      <c r="V195" s="1"/>
      <c r="W195" s="1"/>
      <c r="X195" s="1"/>
      <c r="Y195" s="1"/>
      <c r="Z195" s="1"/>
      <c r="AA195" s="1"/>
    </row>
    <row r="196" spans="1:27" x14ac:dyDescent="0.25">
      <c r="A196" s="1"/>
      <c r="B196" s="151"/>
      <c r="C196" s="153" t="s">
        <v>25</v>
      </c>
      <c r="D196" s="154" t="s">
        <v>26</v>
      </c>
      <c r="E196" s="155" t="s">
        <v>27</v>
      </c>
      <c r="F196" s="7">
        <v>2014</v>
      </c>
      <c r="G196" s="7">
        <v>2015</v>
      </c>
      <c r="H196" s="7">
        <v>2016</v>
      </c>
      <c r="I196" s="7">
        <v>2017</v>
      </c>
      <c r="J196" s="8">
        <v>2018</v>
      </c>
      <c r="K196" s="125" t="s">
        <v>23</v>
      </c>
      <c r="L196" s="127" t="s">
        <v>108</v>
      </c>
      <c r="M196" s="151"/>
      <c r="N196" s="1"/>
      <c r="O196" s="1"/>
      <c r="P196" s="1"/>
      <c r="Q196" s="1"/>
      <c r="R196" s="1"/>
      <c r="S196" s="1"/>
      <c r="T196" s="1"/>
      <c r="U196" s="1"/>
      <c r="V196" s="1"/>
      <c r="W196" s="1"/>
      <c r="X196" s="1"/>
      <c r="Y196" s="1"/>
      <c r="Z196" s="1"/>
      <c r="AA196" s="1"/>
    </row>
    <row r="197" spans="1:27" x14ac:dyDescent="0.25">
      <c r="A197" s="1"/>
      <c r="B197" s="151"/>
      <c r="C197" s="153" t="s">
        <v>19</v>
      </c>
      <c r="D197" s="156">
        <f>MAX('3-Acres History and SC Options'!N178,'3-Acres History and SC Options'!M178)</f>
        <v>0</v>
      </c>
      <c r="E197" s="157">
        <f>+'4-SC Yield Update'!I105</f>
        <v>2.1599999999999998E-16</v>
      </c>
      <c r="F197" s="9">
        <f>+O23/100*$E$197*$D$197*0.85</f>
        <v>0</v>
      </c>
      <c r="G197" s="9">
        <f t="shared" ref="G197:J197" si="7">+P23/100*$E$197*$D$197*0.85</f>
        <v>0</v>
      </c>
      <c r="H197" s="9">
        <f t="shared" si="7"/>
        <v>0</v>
      </c>
      <c r="I197" s="9">
        <f t="shared" si="7"/>
        <v>0</v>
      </c>
      <c r="J197" s="9">
        <f t="shared" si="7"/>
        <v>0</v>
      </c>
      <c r="K197" s="126">
        <f>SUM(F197:J197)</f>
        <v>0</v>
      </c>
      <c r="L197" s="126">
        <f>+K197/5</f>
        <v>0</v>
      </c>
      <c r="M197" s="151"/>
      <c r="N197" s="1"/>
      <c r="O197" s="1"/>
      <c r="P197" s="1"/>
      <c r="Q197" s="1"/>
      <c r="R197" s="1"/>
      <c r="S197" s="1"/>
      <c r="T197" s="1"/>
      <c r="U197" s="1"/>
      <c r="V197" s="1"/>
      <c r="W197" s="1"/>
      <c r="X197" s="1"/>
      <c r="Y197" s="1"/>
      <c r="Z197" s="1"/>
      <c r="AA197" s="1"/>
    </row>
    <row r="198" spans="1:27" x14ac:dyDescent="0.25">
      <c r="A198" s="1"/>
      <c r="B198" s="151"/>
      <c r="C198" s="153" t="s">
        <v>21</v>
      </c>
      <c r="D198" s="156">
        <f>MIN('3-Acres History and SC Options'!N189,'3-Acres History and SC Options'!M189)</f>
        <v>0</v>
      </c>
      <c r="E198" s="158"/>
      <c r="F198" s="151"/>
      <c r="G198" s="151"/>
      <c r="H198" s="151"/>
      <c r="I198" s="151"/>
      <c r="J198" s="151"/>
      <c r="K198" s="152"/>
      <c r="L198" s="143"/>
      <c r="M198" s="151"/>
      <c r="N198" s="1"/>
      <c r="O198" s="1"/>
      <c r="P198" s="1"/>
      <c r="Q198" s="1"/>
      <c r="R198" s="1"/>
      <c r="S198" s="1"/>
      <c r="T198" s="1"/>
      <c r="U198" s="1"/>
      <c r="V198" s="1"/>
      <c r="W198" s="1"/>
      <c r="X198" s="1"/>
      <c r="Y198" s="1"/>
      <c r="Z198" s="1"/>
      <c r="AA198" s="1"/>
    </row>
    <row r="199" spans="1:27" x14ac:dyDescent="0.25">
      <c r="A199" s="1"/>
      <c r="B199" s="143"/>
      <c r="C199" s="159" t="s">
        <v>67</v>
      </c>
      <c r="D199" s="160" t="s">
        <v>71</v>
      </c>
      <c r="E199" s="151"/>
      <c r="F199" s="151"/>
      <c r="G199" s="151"/>
      <c r="H199" s="151"/>
      <c r="I199" s="151"/>
      <c r="J199" s="151"/>
      <c r="K199" s="173"/>
      <c r="L199" s="176"/>
      <c r="M199" s="143"/>
      <c r="N199" s="1"/>
      <c r="O199" s="1"/>
      <c r="P199" s="1"/>
      <c r="Q199" s="1"/>
      <c r="R199" s="1"/>
      <c r="S199" s="1"/>
      <c r="T199" s="1"/>
      <c r="U199" s="1"/>
      <c r="V199" s="1"/>
      <c r="W199" s="1"/>
      <c r="X199" s="1"/>
      <c r="Y199" s="1"/>
      <c r="Z199" s="1"/>
      <c r="AA199" s="1"/>
    </row>
    <row r="200" spans="1:27" x14ac:dyDescent="0.25">
      <c r="A200" s="1"/>
      <c r="B200" s="143"/>
      <c r="C200" s="161" t="s">
        <v>25</v>
      </c>
      <c r="D200" s="162" t="s">
        <v>26</v>
      </c>
      <c r="E200" s="155" t="s">
        <v>27</v>
      </c>
      <c r="F200" s="7">
        <v>2014</v>
      </c>
      <c r="G200" s="7">
        <v>2015</v>
      </c>
      <c r="H200" s="7">
        <v>2016</v>
      </c>
      <c r="I200" s="7">
        <v>2017</v>
      </c>
      <c r="J200" s="7">
        <v>2018</v>
      </c>
      <c r="K200" s="127" t="s">
        <v>23</v>
      </c>
      <c r="L200" s="127" t="s">
        <v>108</v>
      </c>
      <c r="M200" s="143"/>
      <c r="N200" s="1"/>
      <c r="O200" s="1"/>
      <c r="P200" s="1"/>
      <c r="Q200" s="1"/>
      <c r="R200" s="1"/>
      <c r="S200" s="1"/>
      <c r="T200" s="1"/>
      <c r="U200" s="1"/>
      <c r="V200" s="1"/>
      <c r="W200" s="1"/>
      <c r="X200" s="1"/>
      <c r="Y200" s="1"/>
      <c r="Z200" s="1"/>
      <c r="AA200" s="1"/>
    </row>
    <row r="201" spans="1:27" x14ac:dyDescent="0.25">
      <c r="A201" s="1"/>
      <c r="B201" s="143"/>
      <c r="C201" s="163" t="s">
        <v>19</v>
      </c>
      <c r="D201" s="164">
        <f>+'3-Acres History and SC Options'!O178</f>
        <v>0</v>
      </c>
      <c r="E201" s="165">
        <f>+E197</f>
        <v>2.1599999999999998E-16</v>
      </c>
      <c r="F201" s="9">
        <f>+O23/100*$E$201*$D$201*0.85</f>
        <v>0</v>
      </c>
      <c r="G201" s="9">
        <f t="shared" ref="G201:J201" si="8">+P23/100*$E$201*$D$201*0.85</f>
        <v>0</v>
      </c>
      <c r="H201" s="9">
        <f t="shared" si="8"/>
        <v>0</v>
      </c>
      <c r="I201" s="9">
        <f t="shared" si="8"/>
        <v>0</v>
      </c>
      <c r="J201" s="9">
        <f t="shared" si="8"/>
        <v>0</v>
      </c>
      <c r="K201" s="126">
        <f>SUM(F201:J201)</f>
        <v>0</v>
      </c>
      <c r="L201" s="209">
        <f>+K201/5</f>
        <v>0</v>
      </c>
      <c r="M201" s="143"/>
      <c r="N201" s="1"/>
      <c r="O201" s="1"/>
      <c r="P201" s="1"/>
      <c r="Q201" s="1"/>
      <c r="R201" s="1"/>
      <c r="S201" s="1"/>
      <c r="T201" s="1"/>
      <c r="U201" s="1"/>
      <c r="V201" s="1"/>
      <c r="W201" s="1"/>
      <c r="X201" s="1"/>
      <c r="Y201" s="1"/>
      <c r="Z201" s="1"/>
      <c r="AA201" s="1"/>
    </row>
    <row r="202" spans="1:27" x14ac:dyDescent="0.25">
      <c r="A202" s="1"/>
      <c r="B202" s="143"/>
      <c r="C202" s="166" t="s">
        <v>11</v>
      </c>
      <c r="D202" s="167">
        <f>+'3-Acres History and SC Options'!O183</f>
        <v>0</v>
      </c>
      <c r="E202" s="320"/>
      <c r="F202" s="9">
        <f>+O27/2000*$E$202*$D$202*0.85</f>
        <v>0</v>
      </c>
      <c r="G202" s="9">
        <f t="shared" ref="G202:J202" si="9">+P27/2000*$E$202*$D$202*0.85</f>
        <v>0</v>
      </c>
      <c r="H202" s="9">
        <f t="shared" si="9"/>
        <v>0</v>
      </c>
      <c r="I202" s="9">
        <f t="shared" si="9"/>
        <v>0</v>
      </c>
      <c r="J202" s="9">
        <f t="shared" si="9"/>
        <v>0</v>
      </c>
      <c r="K202" s="126">
        <f>SUM(F202:J202)</f>
        <v>0</v>
      </c>
      <c r="L202" s="209">
        <f>+K202/5</f>
        <v>0</v>
      </c>
      <c r="M202" s="143"/>
      <c r="N202" s="1"/>
      <c r="O202" s="1"/>
      <c r="P202" s="1"/>
      <c r="Q202" s="1"/>
      <c r="R202" s="1"/>
      <c r="S202" s="1"/>
      <c r="T202" s="1"/>
      <c r="U202" s="1"/>
      <c r="V202" s="1"/>
      <c r="W202" s="1"/>
      <c r="X202" s="1"/>
      <c r="Y202" s="1"/>
      <c r="Z202" s="1"/>
      <c r="AA202" s="1"/>
    </row>
    <row r="203" spans="1:27" x14ac:dyDescent="0.25">
      <c r="A203" s="1"/>
      <c r="B203" s="143"/>
      <c r="C203" s="168" t="s">
        <v>72</v>
      </c>
      <c r="D203" s="169">
        <f>+G194-D201-D202</f>
        <v>0</v>
      </c>
      <c r="E203" s="151"/>
      <c r="F203" s="151"/>
      <c r="G203" s="151"/>
      <c r="H203" s="151"/>
      <c r="I203" s="151"/>
      <c r="J203" s="151"/>
      <c r="K203" s="152"/>
      <c r="L203" s="207"/>
      <c r="M203" s="143"/>
      <c r="N203" s="1"/>
      <c r="O203" s="1"/>
      <c r="P203" s="1"/>
      <c r="Q203" s="1"/>
      <c r="R203" s="1"/>
      <c r="S203" s="1"/>
      <c r="T203" s="1"/>
      <c r="U203" s="1"/>
      <c r="V203" s="1"/>
      <c r="W203" s="1"/>
      <c r="X203" s="1"/>
      <c r="Y203" s="1"/>
      <c r="Z203" s="1"/>
      <c r="AA203" s="1"/>
    </row>
    <row r="204" spans="1:27" x14ac:dyDescent="0.25">
      <c r="A204" s="1"/>
      <c r="B204" s="143"/>
      <c r="C204" s="170" t="s">
        <v>74</v>
      </c>
      <c r="D204" s="171"/>
      <c r="E204" s="171"/>
      <c r="F204" s="171"/>
      <c r="G204" s="171"/>
      <c r="H204" s="171"/>
      <c r="I204" s="171"/>
      <c r="J204" s="171"/>
      <c r="K204" s="126">
        <f>SUM(K201:K203)</f>
        <v>0</v>
      </c>
      <c r="L204" s="126">
        <f>+K204/5</f>
        <v>0</v>
      </c>
      <c r="M204" s="143"/>
      <c r="N204" s="1"/>
      <c r="O204" s="1"/>
      <c r="P204" s="1"/>
      <c r="Q204" s="1"/>
      <c r="R204" s="1"/>
      <c r="S204" s="1"/>
      <c r="T204" s="1"/>
      <c r="U204" s="1"/>
      <c r="V204" s="1"/>
      <c r="W204" s="1"/>
      <c r="X204" s="1"/>
      <c r="Y204" s="1"/>
      <c r="Z204" s="1"/>
      <c r="AA204" s="1"/>
    </row>
    <row r="205" spans="1:27" x14ac:dyDescent="0.25">
      <c r="A205" s="1"/>
      <c r="B205" s="143"/>
      <c r="C205" s="170"/>
      <c r="D205" s="171"/>
      <c r="E205" s="171"/>
      <c r="F205" s="171"/>
      <c r="G205" s="171"/>
      <c r="H205" s="171"/>
      <c r="I205" s="171"/>
      <c r="J205" s="171"/>
      <c r="K205" s="177"/>
      <c r="L205" s="208"/>
      <c r="M205" s="143"/>
      <c r="N205" s="1"/>
      <c r="O205" s="1"/>
      <c r="P205" s="1"/>
      <c r="Q205" s="1"/>
      <c r="R205" s="1"/>
      <c r="S205" s="1"/>
      <c r="T205" s="1"/>
      <c r="U205" s="1"/>
      <c r="V205" s="1"/>
      <c r="W205" s="1"/>
      <c r="X205" s="1"/>
      <c r="Y205" s="1"/>
      <c r="Z205" s="1"/>
      <c r="AA205" s="1"/>
    </row>
    <row r="206" spans="1:27" x14ac:dyDescent="0.25">
      <c r="A206" s="1"/>
      <c r="B206" s="143"/>
      <c r="C206" s="172" t="s">
        <v>73</v>
      </c>
      <c r="D206" s="171"/>
      <c r="E206" s="171"/>
      <c r="F206" s="171"/>
      <c r="G206" s="171"/>
      <c r="H206" s="171"/>
      <c r="I206" s="171"/>
      <c r="J206" s="171"/>
      <c r="K206" s="126">
        <f>+K197-K204</f>
        <v>0</v>
      </c>
      <c r="L206" s="126">
        <f>+K206/5</f>
        <v>0</v>
      </c>
      <c r="M206" s="143"/>
      <c r="N206" s="1"/>
      <c r="O206" s="1"/>
      <c r="P206" s="1"/>
      <c r="Q206" s="1"/>
      <c r="R206" s="1"/>
      <c r="S206" s="1"/>
      <c r="T206" s="1"/>
      <c r="U206" s="1"/>
      <c r="V206" s="1"/>
      <c r="W206" s="1"/>
      <c r="X206" s="1"/>
      <c r="Y206" s="1"/>
      <c r="Z206" s="1"/>
      <c r="AA206" s="1"/>
    </row>
    <row r="207" spans="1:27" x14ac:dyDescent="0.25">
      <c r="A207" s="1"/>
      <c r="B207" s="143"/>
      <c r="C207" s="170" t="s">
        <v>138</v>
      </c>
      <c r="D207" s="171"/>
      <c r="E207" s="171"/>
      <c r="F207" s="171"/>
      <c r="G207" s="171"/>
      <c r="H207" s="171"/>
      <c r="I207" s="171"/>
      <c r="J207" s="171"/>
      <c r="K207" s="177"/>
      <c r="L207" s="247" t="str">
        <f>IF(D203=0,"N/A",L206/D203)</f>
        <v>N/A</v>
      </c>
      <c r="M207" s="143"/>
      <c r="N207" s="1"/>
      <c r="O207" s="1"/>
      <c r="P207" s="1"/>
      <c r="Q207" s="1"/>
      <c r="R207" s="1"/>
      <c r="S207" s="1"/>
      <c r="T207" s="1"/>
      <c r="U207" s="1"/>
      <c r="V207" s="1"/>
      <c r="W207" s="1"/>
      <c r="X207" s="1"/>
      <c r="Y207" s="1"/>
      <c r="Z207" s="1"/>
      <c r="AA207" s="1"/>
    </row>
    <row r="208" spans="1:27" x14ac:dyDescent="0.25">
      <c r="A208" s="1"/>
      <c r="B208" s="389" t="str">
        <f>IF('2-FSN Entry and Summary'!B26&gt;0,"Continue to the next FSN","No further FSN available")</f>
        <v>No further FSN available</v>
      </c>
      <c r="C208" s="389"/>
      <c r="D208" s="389"/>
      <c r="E208" s="389"/>
      <c r="F208" s="389"/>
      <c r="G208" s="389"/>
      <c r="H208" s="389"/>
      <c r="I208" s="389"/>
      <c r="J208" s="389"/>
      <c r="K208" s="389"/>
      <c r="L208" s="389"/>
      <c r="M208" s="1"/>
      <c r="N208" s="1"/>
      <c r="O208" s="1"/>
      <c r="P208" s="1"/>
      <c r="Q208" s="1"/>
      <c r="R208" s="1"/>
      <c r="S208" s="1"/>
      <c r="T208" s="1"/>
      <c r="U208" s="1"/>
      <c r="V208" s="1"/>
      <c r="W208" s="1"/>
      <c r="X208" s="1"/>
      <c r="Y208" s="1"/>
      <c r="Z208" s="1"/>
      <c r="AA208" s="1"/>
    </row>
    <row r="209" spans="1:27" x14ac:dyDescent="0.25">
      <c r="A209" s="1"/>
      <c r="B209" s="389"/>
      <c r="C209" s="389"/>
      <c r="D209" s="389"/>
      <c r="E209" s="389"/>
      <c r="F209" s="389"/>
      <c r="G209" s="389"/>
      <c r="H209" s="389"/>
      <c r="I209" s="389"/>
      <c r="J209" s="389"/>
      <c r="K209" s="389"/>
      <c r="L209" s="389"/>
      <c r="M209" s="1"/>
      <c r="N209" s="1"/>
      <c r="O209" s="1"/>
      <c r="P209" s="1"/>
      <c r="Q209" s="1"/>
      <c r="R209" s="1"/>
      <c r="S209" s="1"/>
      <c r="T209" s="1"/>
      <c r="U209" s="1"/>
      <c r="V209" s="1"/>
      <c r="W209" s="1"/>
      <c r="X209" s="1"/>
      <c r="Y209" s="1"/>
      <c r="Z209" s="1"/>
      <c r="AA209" s="1"/>
    </row>
    <row r="210" spans="1:27" x14ac:dyDescent="0.25">
      <c r="A210" s="1"/>
      <c r="B210" s="151"/>
      <c r="C210" s="144" t="s">
        <v>22</v>
      </c>
      <c r="D210" s="145">
        <f>+'2-FSN Entry and Summary'!B26</f>
        <v>0</v>
      </c>
      <c r="E210" s="390" t="s">
        <v>75</v>
      </c>
      <c r="F210" s="391"/>
      <c r="G210" s="146">
        <f>+'2-FSN Entry and Summary'!C26</f>
        <v>0</v>
      </c>
      <c r="H210" s="147"/>
      <c r="I210" s="147"/>
      <c r="J210" s="147"/>
      <c r="K210" s="148"/>
      <c r="L210" s="175"/>
      <c r="M210" s="175"/>
      <c r="N210" s="1"/>
      <c r="O210" s="1"/>
      <c r="P210" s="1"/>
      <c r="Q210" s="1"/>
      <c r="R210" s="1"/>
      <c r="S210" s="1"/>
      <c r="T210" s="1"/>
      <c r="U210" s="1"/>
      <c r="V210" s="1"/>
      <c r="W210" s="1"/>
      <c r="X210" s="1"/>
      <c r="Y210" s="1"/>
      <c r="Z210" s="1"/>
      <c r="AA210" s="1"/>
    </row>
    <row r="211" spans="1:27" x14ac:dyDescent="0.25">
      <c r="A211" s="1"/>
      <c r="B211" s="151"/>
      <c r="C211" s="149" t="s">
        <v>67</v>
      </c>
      <c r="D211" s="150" t="str">
        <f>IF('3-Acres History and SC Options'!N196&gt;'3-Acres History and SC Options'!M196,"!-B","1-A")</f>
        <v>1-A</v>
      </c>
      <c r="E211" s="151"/>
      <c r="F211" s="151"/>
      <c r="G211" s="151"/>
      <c r="H211" s="151"/>
      <c r="I211" s="151"/>
      <c r="J211" s="151"/>
      <c r="K211" s="152"/>
      <c r="L211" s="151"/>
      <c r="M211" s="151"/>
      <c r="N211" s="1"/>
      <c r="O211" s="1"/>
      <c r="P211" s="1"/>
      <c r="Q211" s="1"/>
      <c r="R211" s="1"/>
      <c r="S211" s="1"/>
      <c r="T211" s="1"/>
      <c r="U211" s="1"/>
      <c r="V211" s="1"/>
      <c r="W211" s="1"/>
      <c r="X211" s="1"/>
      <c r="Y211" s="1"/>
      <c r="Z211" s="1"/>
      <c r="AA211" s="1"/>
    </row>
    <row r="212" spans="1:27" x14ac:dyDescent="0.25">
      <c r="A212" s="1"/>
      <c r="B212" s="151"/>
      <c r="C212" s="153" t="s">
        <v>25</v>
      </c>
      <c r="D212" s="154" t="s">
        <v>26</v>
      </c>
      <c r="E212" s="155" t="s">
        <v>27</v>
      </c>
      <c r="F212" s="7">
        <v>2014</v>
      </c>
      <c r="G212" s="7">
        <v>2015</v>
      </c>
      <c r="H212" s="7">
        <v>2016</v>
      </c>
      <c r="I212" s="7">
        <v>2017</v>
      </c>
      <c r="J212" s="8">
        <v>2018</v>
      </c>
      <c r="K212" s="125" t="s">
        <v>23</v>
      </c>
      <c r="L212" s="127" t="s">
        <v>108</v>
      </c>
      <c r="M212" s="151"/>
      <c r="N212" s="1"/>
      <c r="O212" s="1"/>
      <c r="P212" s="1"/>
      <c r="Q212" s="1"/>
      <c r="R212" s="1"/>
      <c r="S212" s="1"/>
      <c r="T212" s="1"/>
      <c r="U212" s="1"/>
      <c r="V212" s="1"/>
      <c r="W212" s="1"/>
      <c r="X212" s="1"/>
      <c r="Y212" s="1"/>
      <c r="Z212" s="1"/>
      <c r="AA212" s="1"/>
    </row>
    <row r="213" spans="1:27" x14ac:dyDescent="0.25">
      <c r="A213" s="1"/>
      <c r="B213" s="151"/>
      <c r="C213" s="153" t="s">
        <v>19</v>
      </c>
      <c r="D213" s="156">
        <f>MAX('3-Acres History and SC Options'!N196,'3-Acres History and SC Options'!M196)</f>
        <v>0</v>
      </c>
      <c r="E213" s="157">
        <f>+'4-SC Yield Update'!I114</f>
        <v>2.1599999999999998E-16</v>
      </c>
      <c r="F213" s="9">
        <f>+O23/100*$E$213*$D$213*0.85</f>
        <v>0</v>
      </c>
      <c r="G213" s="9">
        <f t="shared" ref="G213:J213" si="10">+P23/100*$E$213*$D$213*0.85</f>
        <v>0</v>
      </c>
      <c r="H213" s="9">
        <f t="shared" si="10"/>
        <v>0</v>
      </c>
      <c r="I213" s="9">
        <f t="shared" si="10"/>
        <v>0</v>
      </c>
      <c r="J213" s="9">
        <f t="shared" si="10"/>
        <v>0</v>
      </c>
      <c r="K213" s="126">
        <f>SUM(F213:J213)</f>
        <v>0</v>
      </c>
      <c r="L213" s="126">
        <f>+K213/5</f>
        <v>0</v>
      </c>
      <c r="M213" s="151"/>
      <c r="N213" s="1"/>
      <c r="O213" s="1"/>
      <c r="P213" s="1"/>
      <c r="Q213" s="1"/>
      <c r="R213" s="1"/>
      <c r="S213" s="1"/>
      <c r="T213" s="1"/>
      <c r="U213" s="1"/>
      <c r="V213" s="1"/>
      <c r="W213" s="1"/>
      <c r="X213" s="1"/>
      <c r="Y213" s="1"/>
      <c r="Z213" s="1"/>
      <c r="AA213" s="1"/>
    </row>
    <row r="214" spans="1:27" x14ac:dyDescent="0.25">
      <c r="A214" s="1"/>
      <c r="B214" s="151"/>
      <c r="C214" s="153" t="s">
        <v>21</v>
      </c>
      <c r="D214" s="156">
        <f>MIN('3-Acres History and SC Options'!N207,'3-Acres History and SC Options'!M207)</f>
        <v>0</v>
      </c>
      <c r="E214" s="158"/>
      <c r="F214" s="151"/>
      <c r="G214" s="151"/>
      <c r="H214" s="151"/>
      <c r="I214" s="151"/>
      <c r="J214" s="151"/>
      <c r="K214" s="152"/>
      <c r="L214" s="143"/>
      <c r="M214" s="151"/>
      <c r="N214" s="1"/>
      <c r="O214" s="1"/>
      <c r="P214" s="1"/>
      <c r="Q214" s="1"/>
      <c r="R214" s="1"/>
      <c r="S214" s="1"/>
      <c r="T214" s="1"/>
      <c r="U214" s="1"/>
      <c r="V214" s="1"/>
      <c r="W214" s="1"/>
      <c r="X214" s="1"/>
      <c r="Y214" s="1"/>
      <c r="Z214" s="1"/>
      <c r="AA214" s="1"/>
    </row>
    <row r="215" spans="1:27" x14ac:dyDescent="0.25">
      <c r="A215" s="1"/>
      <c r="B215" s="143"/>
      <c r="C215" s="159" t="s">
        <v>67</v>
      </c>
      <c r="D215" s="160" t="s">
        <v>71</v>
      </c>
      <c r="E215" s="151"/>
      <c r="F215" s="151"/>
      <c r="G215" s="151"/>
      <c r="H215" s="151"/>
      <c r="I215" s="151"/>
      <c r="J215" s="151"/>
      <c r="K215" s="173"/>
      <c r="L215" s="176"/>
      <c r="M215" s="143"/>
      <c r="N215" s="1"/>
      <c r="O215" s="1"/>
      <c r="P215" s="1"/>
      <c r="Q215" s="1"/>
      <c r="R215" s="1"/>
      <c r="S215" s="1"/>
      <c r="T215" s="1"/>
      <c r="U215" s="1"/>
      <c r="V215" s="1"/>
      <c r="W215" s="1"/>
      <c r="X215" s="1"/>
      <c r="Y215" s="1"/>
      <c r="Z215" s="1"/>
      <c r="AA215" s="1"/>
    </row>
    <row r="216" spans="1:27" x14ac:dyDescent="0.25">
      <c r="A216" s="1"/>
      <c r="B216" s="143"/>
      <c r="C216" s="161" t="s">
        <v>25</v>
      </c>
      <c r="D216" s="162" t="s">
        <v>26</v>
      </c>
      <c r="E216" s="155" t="s">
        <v>27</v>
      </c>
      <c r="F216" s="7">
        <v>2014</v>
      </c>
      <c r="G216" s="7">
        <v>2015</v>
      </c>
      <c r="H216" s="7">
        <v>2016</v>
      </c>
      <c r="I216" s="7">
        <v>2017</v>
      </c>
      <c r="J216" s="7">
        <v>2018</v>
      </c>
      <c r="K216" s="127" t="s">
        <v>23</v>
      </c>
      <c r="L216" s="127" t="s">
        <v>108</v>
      </c>
      <c r="M216" s="143"/>
      <c r="N216" s="1"/>
      <c r="O216" s="1"/>
      <c r="P216" s="1"/>
      <c r="Q216" s="1"/>
      <c r="R216" s="1"/>
      <c r="S216" s="1"/>
      <c r="T216" s="1"/>
      <c r="U216" s="1"/>
      <c r="V216" s="1"/>
      <c r="W216" s="1"/>
      <c r="X216" s="1"/>
      <c r="Y216" s="1"/>
      <c r="Z216" s="1"/>
      <c r="AA216" s="1"/>
    </row>
    <row r="217" spans="1:27" x14ac:dyDescent="0.25">
      <c r="A217" s="1"/>
      <c r="B217" s="143"/>
      <c r="C217" s="163" t="s">
        <v>19</v>
      </c>
      <c r="D217" s="164">
        <f>+'3-Acres History and SC Options'!O196</f>
        <v>0</v>
      </c>
      <c r="E217" s="165">
        <f>+E213</f>
        <v>2.1599999999999998E-16</v>
      </c>
      <c r="F217" s="9">
        <f>+O23/100*$E$217*$D$217*0.85</f>
        <v>0</v>
      </c>
      <c r="G217" s="9">
        <f t="shared" ref="G217:J217" si="11">+P23/100*$E$217*$D$217*0.85</f>
        <v>0</v>
      </c>
      <c r="H217" s="9">
        <f t="shared" si="11"/>
        <v>0</v>
      </c>
      <c r="I217" s="9">
        <f t="shared" si="11"/>
        <v>0</v>
      </c>
      <c r="J217" s="9">
        <f t="shared" si="11"/>
        <v>0</v>
      </c>
      <c r="K217" s="126">
        <f>SUM(F217:J217)</f>
        <v>0</v>
      </c>
      <c r="L217" s="209">
        <f>+K217/5</f>
        <v>0</v>
      </c>
      <c r="M217" s="143"/>
      <c r="N217" s="1"/>
      <c r="O217" s="1"/>
      <c r="P217" s="1"/>
      <c r="Q217" s="1"/>
      <c r="R217" s="1"/>
      <c r="S217" s="1"/>
      <c r="T217" s="1"/>
      <c r="U217" s="1"/>
      <c r="V217" s="1"/>
      <c r="W217" s="1"/>
      <c r="X217" s="1"/>
      <c r="Y217" s="1"/>
      <c r="Z217" s="1"/>
      <c r="AA217" s="1"/>
    </row>
    <row r="218" spans="1:27" x14ac:dyDescent="0.25">
      <c r="A218" s="1"/>
      <c r="B218" s="143"/>
      <c r="C218" s="166" t="s">
        <v>11</v>
      </c>
      <c r="D218" s="167">
        <f>+'3-Acres History and SC Options'!O201</f>
        <v>0</v>
      </c>
      <c r="E218" s="320"/>
      <c r="F218" s="9">
        <f>+O27/2000*$E$218*$D$218*0.85</f>
        <v>0</v>
      </c>
      <c r="G218" s="9">
        <f t="shared" ref="G218:J218" si="12">+P27/2000*$E$218*$D$218*0.85</f>
        <v>0</v>
      </c>
      <c r="H218" s="9">
        <f t="shared" si="12"/>
        <v>0</v>
      </c>
      <c r="I218" s="9">
        <f t="shared" si="12"/>
        <v>0</v>
      </c>
      <c r="J218" s="9">
        <f t="shared" si="12"/>
        <v>0</v>
      </c>
      <c r="K218" s="126">
        <f>SUM(F218:J218)</f>
        <v>0</v>
      </c>
      <c r="L218" s="209">
        <f>+K218/5</f>
        <v>0</v>
      </c>
      <c r="M218" s="143"/>
      <c r="N218" s="1"/>
      <c r="O218" s="1"/>
      <c r="P218" s="1"/>
      <c r="Q218" s="1"/>
      <c r="R218" s="1"/>
      <c r="S218" s="1"/>
      <c r="T218" s="1"/>
      <c r="U218" s="1"/>
      <c r="V218" s="1"/>
      <c r="W218" s="1"/>
      <c r="X218" s="1"/>
      <c r="Y218" s="1"/>
      <c r="Z218" s="1"/>
      <c r="AA218" s="1"/>
    </row>
    <row r="219" spans="1:27" x14ac:dyDescent="0.25">
      <c r="A219" s="1"/>
      <c r="B219" s="143"/>
      <c r="C219" s="168" t="s">
        <v>72</v>
      </c>
      <c r="D219" s="169">
        <f>+G210-D217-D218</f>
        <v>0</v>
      </c>
      <c r="E219" s="151"/>
      <c r="F219" s="151"/>
      <c r="G219" s="151"/>
      <c r="H219" s="151"/>
      <c r="I219" s="151"/>
      <c r="J219" s="151"/>
      <c r="K219" s="152"/>
      <c r="L219" s="207"/>
      <c r="M219" s="143"/>
      <c r="N219" s="1"/>
      <c r="O219" s="1"/>
      <c r="P219" s="1"/>
      <c r="Q219" s="1"/>
      <c r="R219" s="1"/>
      <c r="S219" s="1"/>
      <c r="T219" s="1"/>
      <c r="U219" s="1"/>
      <c r="V219" s="1"/>
      <c r="W219" s="1"/>
      <c r="X219" s="1"/>
      <c r="Y219" s="1"/>
      <c r="Z219" s="1"/>
      <c r="AA219" s="1"/>
    </row>
    <row r="220" spans="1:27" x14ac:dyDescent="0.25">
      <c r="A220" s="1"/>
      <c r="B220" s="143"/>
      <c r="C220" s="170" t="s">
        <v>74</v>
      </c>
      <c r="D220" s="171"/>
      <c r="E220" s="171"/>
      <c r="F220" s="171"/>
      <c r="G220" s="171"/>
      <c r="H220" s="171"/>
      <c r="I220" s="171"/>
      <c r="J220" s="171"/>
      <c r="K220" s="126">
        <f>SUM(K217:K219)</f>
        <v>0</v>
      </c>
      <c r="L220" s="126">
        <f>+K220/5</f>
        <v>0</v>
      </c>
      <c r="M220" s="143"/>
      <c r="N220" s="1"/>
      <c r="O220" s="1"/>
      <c r="P220" s="1"/>
      <c r="Q220" s="1"/>
      <c r="R220" s="1"/>
      <c r="S220" s="1"/>
      <c r="T220" s="1"/>
      <c r="U220" s="1"/>
      <c r="V220" s="1"/>
      <c r="W220" s="1"/>
      <c r="X220" s="1"/>
      <c r="Y220" s="1"/>
      <c r="Z220" s="1"/>
      <c r="AA220" s="1"/>
    </row>
    <row r="221" spans="1:27" x14ac:dyDescent="0.25">
      <c r="A221" s="1"/>
      <c r="B221" s="143"/>
      <c r="C221" s="170"/>
      <c r="D221" s="171"/>
      <c r="E221" s="171"/>
      <c r="F221" s="171"/>
      <c r="G221" s="171"/>
      <c r="H221" s="171"/>
      <c r="I221" s="171"/>
      <c r="J221" s="171"/>
      <c r="K221" s="177"/>
      <c r="L221" s="208"/>
      <c r="M221" s="143"/>
      <c r="N221" s="1"/>
      <c r="O221" s="1"/>
      <c r="P221" s="1"/>
      <c r="Q221" s="1"/>
      <c r="R221" s="1"/>
      <c r="S221" s="1"/>
      <c r="T221" s="1"/>
      <c r="U221" s="1"/>
      <c r="V221" s="1"/>
      <c r="W221" s="1"/>
      <c r="X221" s="1"/>
      <c r="Y221" s="1"/>
      <c r="Z221" s="1"/>
      <c r="AA221" s="1"/>
    </row>
    <row r="222" spans="1:27" x14ac:dyDescent="0.25">
      <c r="A222" s="1"/>
      <c r="B222" s="143"/>
      <c r="C222" s="172" t="s">
        <v>73</v>
      </c>
      <c r="D222" s="171"/>
      <c r="E222" s="171"/>
      <c r="F222" s="171"/>
      <c r="G222" s="171"/>
      <c r="H222" s="171"/>
      <c r="I222" s="171"/>
      <c r="J222" s="171"/>
      <c r="K222" s="126">
        <f>+K213-K220</f>
        <v>0</v>
      </c>
      <c r="L222" s="126">
        <f>+K222/5</f>
        <v>0</v>
      </c>
      <c r="M222" s="143"/>
      <c r="N222" s="1"/>
      <c r="O222" s="1"/>
      <c r="P222" s="1"/>
      <c r="Q222" s="1"/>
      <c r="R222" s="1"/>
      <c r="S222" s="1"/>
      <c r="T222" s="1"/>
      <c r="U222" s="1"/>
      <c r="V222" s="1"/>
      <c r="W222" s="1"/>
      <c r="X222" s="1"/>
      <c r="Y222" s="1"/>
      <c r="Z222" s="1"/>
      <c r="AA222" s="1"/>
    </row>
    <row r="223" spans="1:27" x14ac:dyDescent="0.25">
      <c r="A223" s="1"/>
      <c r="B223" s="143"/>
      <c r="C223" s="170" t="s">
        <v>138</v>
      </c>
      <c r="D223" s="171"/>
      <c r="E223" s="171"/>
      <c r="F223" s="171"/>
      <c r="G223" s="171"/>
      <c r="H223" s="171"/>
      <c r="I223" s="171"/>
      <c r="J223" s="171"/>
      <c r="K223" s="177"/>
      <c r="L223" s="247" t="str">
        <f>IF(D219=0,"N/A",L222/D219)</f>
        <v>N/A</v>
      </c>
      <c r="M223" s="143"/>
      <c r="N223" s="1"/>
      <c r="O223" s="1"/>
      <c r="P223" s="1"/>
      <c r="Q223" s="1"/>
      <c r="R223" s="1"/>
      <c r="S223" s="1"/>
      <c r="T223" s="1"/>
      <c r="U223" s="1"/>
      <c r="V223" s="1"/>
      <c r="W223" s="1"/>
      <c r="X223" s="1"/>
      <c r="Y223" s="1"/>
      <c r="Z223" s="1"/>
      <c r="AA223" s="1"/>
    </row>
    <row r="224" spans="1:27" x14ac:dyDescent="0.25">
      <c r="A224" s="1"/>
      <c r="B224" s="389" t="str">
        <f>IF('2-FSN Entry and Summary'!B27&gt;0,"Continue to the next FSN","No further FSN available")</f>
        <v>No further FSN available</v>
      </c>
      <c r="C224" s="389"/>
      <c r="D224" s="389"/>
      <c r="E224" s="389"/>
      <c r="F224" s="389"/>
      <c r="G224" s="389"/>
      <c r="H224" s="389"/>
      <c r="I224" s="389"/>
      <c r="J224" s="389"/>
      <c r="K224" s="389"/>
      <c r="L224" s="389"/>
      <c r="M224" s="1"/>
      <c r="N224" s="1"/>
      <c r="O224" s="1"/>
      <c r="P224" s="1"/>
      <c r="Q224" s="1"/>
      <c r="R224" s="1"/>
      <c r="S224" s="1"/>
      <c r="T224" s="1"/>
      <c r="U224" s="1"/>
      <c r="V224" s="1"/>
      <c r="W224" s="1"/>
      <c r="X224" s="1"/>
      <c r="Y224" s="1"/>
      <c r="Z224" s="1"/>
      <c r="AA224" s="1"/>
    </row>
    <row r="225" spans="1:27" x14ac:dyDescent="0.25">
      <c r="A225" s="1"/>
      <c r="B225" s="389"/>
      <c r="C225" s="389"/>
      <c r="D225" s="389"/>
      <c r="E225" s="389"/>
      <c r="F225" s="389"/>
      <c r="G225" s="389"/>
      <c r="H225" s="389"/>
      <c r="I225" s="389"/>
      <c r="J225" s="389"/>
      <c r="K225" s="389"/>
      <c r="L225" s="389"/>
      <c r="M225" s="1"/>
      <c r="N225" s="1"/>
      <c r="O225" s="1"/>
      <c r="P225" s="1"/>
      <c r="Q225" s="1"/>
      <c r="R225" s="1"/>
      <c r="S225" s="1"/>
      <c r="T225" s="1"/>
      <c r="U225" s="1"/>
      <c r="V225" s="1"/>
      <c r="W225" s="1"/>
      <c r="X225" s="1"/>
      <c r="Y225" s="1"/>
      <c r="Z225" s="1"/>
      <c r="AA225" s="1"/>
    </row>
    <row r="226" spans="1:27" x14ac:dyDescent="0.25">
      <c r="A226" s="1"/>
      <c r="B226" s="151"/>
      <c r="C226" s="144" t="s">
        <v>22</v>
      </c>
      <c r="D226" s="145">
        <f>+'2-FSN Entry and Summary'!B27</f>
        <v>0</v>
      </c>
      <c r="E226" s="390" t="s">
        <v>75</v>
      </c>
      <c r="F226" s="391"/>
      <c r="G226" s="146">
        <f>+'2-FSN Entry and Summary'!C27</f>
        <v>0</v>
      </c>
      <c r="H226" s="147"/>
      <c r="I226" s="147"/>
      <c r="J226" s="147"/>
      <c r="K226" s="148"/>
      <c r="L226" s="175"/>
      <c r="M226" s="175"/>
      <c r="N226" s="1"/>
      <c r="O226" s="1"/>
      <c r="P226" s="1"/>
      <c r="Q226" s="1"/>
      <c r="R226" s="1"/>
      <c r="S226" s="1"/>
      <c r="T226" s="1"/>
      <c r="U226" s="1"/>
      <c r="V226" s="1"/>
      <c r="W226" s="1"/>
      <c r="X226" s="1"/>
      <c r="Y226" s="1"/>
      <c r="Z226" s="1"/>
      <c r="AA226" s="1"/>
    </row>
    <row r="227" spans="1:27" x14ac:dyDescent="0.25">
      <c r="A227" s="1"/>
      <c r="B227" s="151"/>
      <c r="C227" s="149" t="s">
        <v>67</v>
      </c>
      <c r="D227" s="150" t="str">
        <f>IF('3-Acres History and SC Options'!N214&gt;'3-Acres History and SC Options'!M214,"1-B","1-A")</f>
        <v>1-A</v>
      </c>
      <c r="E227" s="151"/>
      <c r="F227" s="151"/>
      <c r="G227" s="151"/>
      <c r="H227" s="151"/>
      <c r="I227" s="151"/>
      <c r="J227" s="151"/>
      <c r="K227" s="152"/>
      <c r="L227" s="151"/>
      <c r="M227" s="151"/>
      <c r="N227" s="1"/>
      <c r="O227" s="1"/>
      <c r="P227" s="1"/>
      <c r="Q227" s="1"/>
      <c r="R227" s="1"/>
      <c r="S227" s="1"/>
      <c r="T227" s="1"/>
      <c r="U227" s="1"/>
      <c r="V227" s="1"/>
      <c r="W227" s="1"/>
      <c r="X227" s="1"/>
      <c r="Y227" s="1"/>
      <c r="Z227" s="1"/>
      <c r="AA227" s="1"/>
    </row>
    <row r="228" spans="1:27" x14ac:dyDescent="0.25">
      <c r="A228" s="1"/>
      <c r="B228" s="151"/>
      <c r="C228" s="153" t="s">
        <v>25</v>
      </c>
      <c r="D228" s="154" t="s">
        <v>26</v>
      </c>
      <c r="E228" s="155" t="s">
        <v>27</v>
      </c>
      <c r="F228" s="7">
        <v>2014</v>
      </c>
      <c r="G228" s="7">
        <v>2015</v>
      </c>
      <c r="H228" s="7">
        <v>2016</v>
      </c>
      <c r="I228" s="7">
        <v>2017</v>
      </c>
      <c r="J228" s="8">
        <v>2018</v>
      </c>
      <c r="K228" s="125" t="s">
        <v>23</v>
      </c>
      <c r="L228" s="127" t="s">
        <v>108</v>
      </c>
      <c r="M228" s="151"/>
      <c r="N228" s="1"/>
      <c r="O228" s="1"/>
      <c r="P228" s="1"/>
      <c r="Q228" s="1"/>
      <c r="R228" s="1"/>
      <c r="S228" s="1"/>
      <c r="T228" s="1"/>
      <c r="U228" s="1"/>
      <c r="V228" s="1"/>
      <c r="W228" s="1"/>
      <c r="X228" s="1"/>
      <c r="Y228" s="1"/>
      <c r="Z228" s="1"/>
      <c r="AA228" s="1"/>
    </row>
    <row r="229" spans="1:27" x14ac:dyDescent="0.25">
      <c r="A229" s="1"/>
      <c r="B229" s="151"/>
      <c r="C229" s="153" t="s">
        <v>19</v>
      </c>
      <c r="D229" s="156">
        <f>MAX('3-Acres History and SC Options'!N214,'3-Acres History and SC Options'!M214)</f>
        <v>0</v>
      </c>
      <c r="E229" s="157">
        <f>+'4-SC Yield Update'!I123</f>
        <v>2.1599999999999998E-16</v>
      </c>
      <c r="F229" s="9">
        <f>+O23/100*$E$229*$D$229*0.85</f>
        <v>0</v>
      </c>
      <c r="G229" s="9">
        <f t="shared" ref="G229:J229" si="13">+P23/100*$E$229*$D$229*0.85</f>
        <v>0</v>
      </c>
      <c r="H229" s="9">
        <f t="shared" si="13"/>
        <v>0</v>
      </c>
      <c r="I229" s="9">
        <f t="shared" si="13"/>
        <v>0</v>
      </c>
      <c r="J229" s="9">
        <f t="shared" si="13"/>
        <v>0</v>
      </c>
      <c r="K229" s="126">
        <f>SUM(F229:J229)</f>
        <v>0</v>
      </c>
      <c r="L229" s="126">
        <f>+K229/5</f>
        <v>0</v>
      </c>
      <c r="M229" s="151"/>
      <c r="N229" s="1"/>
      <c r="O229" s="1"/>
      <c r="P229" s="1"/>
      <c r="Q229" s="1"/>
      <c r="R229" s="1"/>
      <c r="S229" s="1"/>
      <c r="T229" s="1"/>
      <c r="U229" s="1"/>
      <c r="V229" s="1"/>
      <c r="W229" s="1"/>
      <c r="X229" s="1"/>
      <c r="Y229" s="1"/>
      <c r="Z229" s="1"/>
      <c r="AA229" s="1"/>
    </row>
    <row r="230" spans="1:27" x14ac:dyDescent="0.25">
      <c r="A230" s="1"/>
      <c r="B230" s="151"/>
      <c r="C230" s="153" t="s">
        <v>21</v>
      </c>
      <c r="D230" s="156">
        <f>MIN('3-Acres History and SC Options'!N225,'3-Acres History and SC Options'!M225)</f>
        <v>0</v>
      </c>
      <c r="E230" s="158"/>
      <c r="F230" s="151"/>
      <c r="G230" s="151"/>
      <c r="H230" s="151"/>
      <c r="I230" s="151"/>
      <c r="J230" s="151"/>
      <c r="K230" s="152"/>
      <c r="L230" s="143"/>
      <c r="M230" s="151"/>
      <c r="N230" s="1"/>
      <c r="O230" s="1"/>
      <c r="P230" s="1"/>
      <c r="Q230" s="1"/>
      <c r="R230" s="1"/>
      <c r="S230" s="1"/>
      <c r="T230" s="1"/>
      <c r="U230" s="1"/>
      <c r="V230" s="1"/>
      <c r="W230" s="1"/>
      <c r="X230" s="1"/>
      <c r="Y230" s="1"/>
      <c r="Z230" s="1"/>
      <c r="AA230" s="1"/>
    </row>
    <row r="231" spans="1:27" x14ac:dyDescent="0.25">
      <c r="A231" s="1"/>
      <c r="B231" s="143"/>
      <c r="C231" s="159" t="s">
        <v>67</v>
      </c>
      <c r="D231" s="160" t="s">
        <v>71</v>
      </c>
      <c r="E231" s="151"/>
      <c r="F231" s="151"/>
      <c r="G231" s="151"/>
      <c r="H231" s="151"/>
      <c r="I231" s="151"/>
      <c r="J231" s="151"/>
      <c r="K231" s="173"/>
      <c r="L231" s="176"/>
      <c r="M231" s="143"/>
      <c r="N231" s="1"/>
      <c r="O231" s="1"/>
      <c r="P231" s="1"/>
      <c r="Q231" s="1"/>
      <c r="R231" s="1"/>
      <c r="S231" s="1"/>
      <c r="T231" s="1"/>
      <c r="U231" s="1"/>
      <c r="V231" s="1"/>
      <c r="W231" s="1"/>
      <c r="X231" s="1"/>
      <c r="Y231" s="1"/>
      <c r="Z231" s="1"/>
      <c r="AA231" s="1"/>
    </row>
    <row r="232" spans="1:27" x14ac:dyDescent="0.25">
      <c r="A232" s="1"/>
      <c r="B232" s="143"/>
      <c r="C232" s="161" t="s">
        <v>25</v>
      </c>
      <c r="D232" s="162" t="s">
        <v>26</v>
      </c>
      <c r="E232" s="155" t="s">
        <v>27</v>
      </c>
      <c r="F232" s="7">
        <v>2014</v>
      </c>
      <c r="G232" s="7">
        <v>2015</v>
      </c>
      <c r="H232" s="7">
        <v>2016</v>
      </c>
      <c r="I232" s="7">
        <v>2017</v>
      </c>
      <c r="J232" s="7">
        <v>2018</v>
      </c>
      <c r="K232" s="127" t="s">
        <v>23</v>
      </c>
      <c r="L232" s="127" t="s">
        <v>108</v>
      </c>
      <c r="M232" s="143"/>
      <c r="N232" s="1"/>
      <c r="O232" s="1"/>
      <c r="P232" s="1"/>
      <c r="Q232" s="1"/>
      <c r="R232" s="1"/>
      <c r="S232" s="1"/>
      <c r="T232" s="1"/>
      <c r="U232" s="1"/>
      <c r="V232" s="1"/>
      <c r="W232" s="1"/>
      <c r="X232" s="1"/>
      <c r="Y232" s="1"/>
      <c r="Z232" s="1"/>
      <c r="AA232" s="1"/>
    </row>
    <row r="233" spans="1:27" x14ac:dyDescent="0.25">
      <c r="A233" s="1"/>
      <c r="B233" s="143"/>
      <c r="C233" s="163" t="s">
        <v>19</v>
      </c>
      <c r="D233" s="164">
        <f>+'3-Acres History and SC Options'!O214</f>
        <v>0</v>
      </c>
      <c r="E233" s="165">
        <f>+E229</f>
        <v>2.1599999999999998E-16</v>
      </c>
      <c r="F233" s="9">
        <f>+O23/100*$E$233*$D$233*0.85</f>
        <v>0</v>
      </c>
      <c r="G233" s="9">
        <f t="shared" ref="G233:J233" si="14">+P23/100*$E$233*$D$233*0.85</f>
        <v>0</v>
      </c>
      <c r="H233" s="9">
        <f t="shared" si="14"/>
        <v>0</v>
      </c>
      <c r="I233" s="9">
        <f t="shared" si="14"/>
        <v>0</v>
      </c>
      <c r="J233" s="9">
        <f t="shared" si="14"/>
        <v>0</v>
      </c>
      <c r="K233" s="126">
        <f>SUM(F233:J233)</f>
        <v>0</v>
      </c>
      <c r="L233" s="209">
        <f>+K233/5</f>
        <v>0</v>
      </c>
      <c r="M233" s="143"/>
      <c r="N233" s="1"/>
      <c r="O233" s="1"/>
      <c r="P233" s="1"/>
      <c r="Q233" s="1"/>
      <c r="R233" s="1"/>
      <c r="S233" s="1"/>
      <c r="T233" s="1"/>
      <c r="U233" s="1"/>
      <c r="V233" s="1"/>
      <c r="W233" s="1"/>
      <c r="X233" s="1"/>
      <c r="Y233" s="1"/>
      <c r="Z233" s="1"/>
      <c r="AA233" s="1"/>
    </row>
    <row r="234" spans="1:27" x14ac:dyDescent="0.25">
      <c r="A234" s="1"/>
      <c r="B234" s="143"/>
      <c r="C234" s="166" t="s">
        <v>11</v>
      </c>
      <c r="D234" s="167">
        <f>+'3-Acres History and SC Options'!O219</f>
        <v>0</v>
      </c>
      <c r="E234" s="320"/>
      <c r="F234" s="9">
        <f>+O27/2000*$E$234*$D$234*0.85</f>
        <v>0</v>
      </c>
      <c r="G234" s="9">
        <f t="shared" ref="G234:J234" si="15">+P27/2000*$E$234*$D$234*0.85</f>
        <v>0</v>
      </c>
      <c r="H234" s="9">
        <f t="shared" si="15"/>
        <v>0</v>
      </c>
      <c r="I234" s="9">
        <f t="shared" si="15"/>
        <v>0</v>
      </c>
      <c r="J234" s="9">
        <f t="shared" si="15"/>
        <v>0</v>
      </c>
      <c r="K234" s="126">
        <f>SUM(F234:J234)</f>
        <v>0</v>
      </c>
      <c r="L234" s="209">
        <f>+K234/5</f>
        <v>0</v>
      </c>
      <c r="M234" s="143"/>
      <c r="N234" s="1"/>
      <c r="O234" s="1"/>
      <c r="P234" s="1"/>
      <c r="Q234" s="1"/>
      <c r="R234" s="1"/>
      <c r="S234" s="1"/>
      <c r="T234" s="1"/>
      <c r="U234" s="1"/>
      <c r="V234" s="1"/>
      <c r="W234" s="1"/>
      <c r="X234" s="1"/>
      <c r="Y234" s="1"/>
      <c r="Z234" s="1"/>
      <c r="AA234" s="1"/>
    </row>
    <row r="235" spans="1:27" x14ac:dyDescent="0.25">
      <c r="A235" s="1"/>
      <c r="B235" s="143"/>
      <c r="C235" s="168" t="s">
        <v>72</v>
      </c>
      <c r="D235" s="169">
        <f>+G226-D233-D234</f>
        <v>0</v>
      </c>
      <c r="E235" s="151"/>
      <c r="F235" s="151"/>
      <c r="G235" s="151"/>
      <c r="H235" s="151"/>
      <c r="I235" s="151"/>
      <c r="J235" s="151"/>
      <c r="K235" s="152"/>
      <c r="L235" s="207"/>
      <c r="M235" s="143"/>
      <c r="N235" s="1"/>
      <c r="O235" s="1"/>
      <c r="P235" s="1"/>
      <c r="Q235" s="1"/>
      <c r="R235" s="1"/>
      <c r="S235" s="1"/>
      <c r="T235" s="1"/>
      <c r="U235" s="1"/>
      <c r="V235" s="1"/>
      <c r="W235" s="1"/>
      <c r="X235" s="1"/>
      <c r="Y235" s="1"/>
      <c r="Z235" s="1"/>
      <c r="AA235" s="1"/>
    </row>
    <row r="236" spans="1:27" x14ac:dyDescent="0.25">
      <c r="A236" s="1"/>
      <c r="B236" s="143"/>
      <c r="C236" s="170" t="s">
        <v>74</v>
      </c>
      <c r="D236" s="171"/>
      <c r="E236" s="171"/>
      <c r="F236" s="171"/>
      <c r="G236" s="171"/>
      <c r="H236" s="171"/>
      <c r="I236" s="171"/>
      <c r="J236" s="171"/>
      <c r="K236" s="126">
        <f>SUM(K233:K235)</f>
        <v>0</v>
      </c>
      <c r="L236" s="126">
        <f>+K236/5</f>
        <v>0</v>
      </c>
      <c r="M236" s="143"/>
      <c r="N236" s="1"/>
      <c r="O236" s="1"/>
      <c r="P236" s="1"/>
      <c r="Q236" s="1"/>
      <c r="R236" s="1"/>
      <c r="S236" s="1"/>
      <c r="T236" s="1"/>
      <c r="U236" s="1"/>
      <c r="V236" s="1"/>
      <c r="W236" s="1"/>
      <c r="X236" s="1"/>
      <c r="Y236" s="1"/>
      <c r="Z236" s="1"/>
      <c r="AA236" s="1"/>
    </row>
    <row r="237" spans="1:27" x14ac:dyDescent="0.25">
      <c r="A237" s="1"/>
      <c r="B237" s="143"/>
      <c r="C237" s="170"/>
      <c r="D237" s="171"/>
      <c r="E237" s="171"/>
      <c r="F237" s="171"/>
      <c r="G237" s="171"/>
      <c r="H237" s="171"/>
      <c r="I237" s="171"/>
      <c r="J237" s="171"/>
      <c r="K237" s="177"/>
      <c r="L237" s="208"/>
      <c r="M237" s="143"/>
      <c r="N237" s="1"/>
      <c r="O237" s="1"/>
      <c r="P237" s="1"/>
      <c r="Q237" s="1"/>
      <c r="R237" s="1"/>
      <c r="S237" s="1"/>
      <c r="T237" s="1"/>
      <c r="U237" s="1"/>
      <c r="V237" s="1"/>
      <c r="W237" s="1"/>
      <c r="X237" s="1"/>
      <c r="Y237" s="1"/>
      <c r="Z237" s="1"/>
      <c r="AA237" s="1"/>
    </row>
    <row r="238" spans="1:27" x14ac:dyDescent="0.25">
      <c r="A238" s="1"/>
      <c r="B238" s="143"/>
      <c r="C238" s="172" t="s">
        <v>73</v>
      </c>
      <c r="D238" s="171"/>
      <c r="E238" s="171"/>
      <c r="F238" s="171"/>
      <c r="G238" s="171"/>
      <c r="H238" s="171"/>
      <c r="I238" s="171"/>
      <c r="J238" s="171"/>
      <c r="K238" s="126">
        <f>+K229-K236</f>
        <v>0</v>
      </c>
      <c r="L238" s="126">
        <f>+K238/5</f>
        <v>0</v>
      </c>
      <c r="M238" s="143"/>
      <c r="N238" s="1"/>
      <c r="O238" s="1"/>
      <c r="P238" s="1"/>
      <c r="Q238" s="1"/>
      <c r="R238" s="1"/>
      <c r="S238" s="1"/>
      <c r="T238" s="1"/>
      <c r="U238" s="1"/>
      <c r="V238" s="1"/>
      <c r="W238" s="1"/>
      <c r="X238" s="1"/>
      <c r="Y238" s="1"/>
      <c r="Z238" s="1"/>
      <c r="AA238" s="1"/>
    </row>
    <row r="239" spans="1:27" x14ac:dyDescent="0.25">
      <c r="A239" s="1"/>
      <c r="B239" s="143"/>
      <c r="C239" s="170" t="s">
        <v>138</v>
      </c>
      <c r="D239" s="171"/>
      <c r="E239" s="171"/>
      <c r="F239" s="171"/>
      <c r="G239" s="171"/>
      <c r="H239" s="171"/>
      <c r="I239" s="171"/>
      <c r="J239" s="171"/>
      <c r="K239" s="177"/>
      <c r="L239" s="247" t="str">
        <f>IF(D235=0,"N/A",L238/D235)</f>
        <v>N/A</v>
      </c>
      <c r="M239" s="143"/>
      <c r="N239" s="1"/>
      <c r="O239" s="1"/>
      <c r="P239" s="1"/>
      <c r="Q239" s="1"/>
      <c r="R239" s="1"/>
      <c r="S239" s="1"/>
      <c r="T239" s="1"/>
      <c r="U239" s="1"/>
      <c r="V239" s="1"/>
      <c r="W239" s="1"/>
      <c r="X239" s="1"/>
      <c r="Y239" s="1"/>
      <c r="Z239" s="1"/>
      <c r="AA239" s="1"/>
    </row>
    <row r="240" spans="1:27" x14ac:dyDescent="0.25">
      <c r="A240" s="1"/>
      <c r="B240" s="389" t="str">
        <f>IF('2-FSN Entry and Summary'!B28&gt;0,"Continue to the next FSN","No further FSN available")</f>
        <v>No further FSN available</v>
      </c>
      <c r="C240" s="389"/>
      <c r="D240" s="389"/>
      <c r="E240" s="389"/>
      <c r="F240" s="389"/>
      <c r="G240" s="389"/>
      <c r="H240" s="389"/>
      <c r="I240" s="389"/>
      <c r="J240" s="389"/>
      <c r="K240" s="389"/>
      <c r="L240" s="389"/>
      <c r="M240" s="1"/>
      <c r="N240" s="1"/>
      <c r="O240" s="1"/>
      <c r="P240" s="1"/>
      <c r="Q240" s="1"/>
      <c r="R240" s="1"/>
      <c r="S240" s="1"/>
      <c r="T240" s="1"/>
      <c r="U240" s="1"/>
      <c r="V240" s="1"/>
      <c r="W240" s="1"/>
      <c r="X240" s="1"/>
      <c r="Y240" s="1"/>
      <c r="Z240" s="1"/>
      <c r="AA240" s="1"/>
    </row>
    <row r="241" spans="1:27" x14ac:dyDescent="0.25">
      <c r="A241" s="1"/>
      <c r="B241" s="389"/>
      <c r="C241" s="389"/>
      <c r="D241" s="389"/>
      <c r="E241" s="389"/>
      <c r="F241" s="389"/>
      <c r="G241" s="389"/>
      <c r="H241" s="389"/>
      <c r="I241" s="389"/>
      <c r="J241" s="389"/>
      <c r="K241" s="389"/>
      <c r="L241" s="389"/>
      <c r="M241" s="1"/>
      <c r="N241" s="1"/>
      <c r="O241" s="1"/>
      <c r="P241" s="1"/>
      <c r="Q241" s="1"/>
      <c r="R241" s="1"/>
      <c r="S241" s="1"/>
      <c r="T241" s="1"/>
      <c r="U241" s="1"/>
      <c r="V241" s="1"/>
      <c r="W241" s="1"/>
      <c r="X241" s="1"/>
      <c r="Y241" s="1"/>
      <c r="Z241" s="1"/>
      <c r="AA241" s="1"/>
    </row>
    <row r="242" spans="1:27" x14ac:dyDescent="0.25">
      <c r="A242" s="1"/>
      <c r="B242" s="151"/>
      <c r="C242" s="144" t="s">
        <v>22</v>
      </c>
      <c r="D242" s="145">
        <f>+'2-FSN Entry and Summary'!B28</f>
        <v>0</v>
      </c>
      <c r="E242" s="390" t="s">
        <v>75</v>
      </c>
      <c r="F242" s="391"/>
      <c r="G242" s="146">
        <f>+'2-FSN Entry and Summary'!C28</f>
        <v>0</v>
      </c>
      <c r="H242" s="147"/>
      <c r="I242" s="147"/>
      <c r="J242" s="147"/>
      <c r="K242" s="148"/>
      <c r="L242" s="175"/>
      <c r="M242" s="175"/>
      <c r="N242" s="1"/>
      <c r="O242" s="1"/>
      <c r="P242" s="1"/>
      <c r="Q242" s="1"/>
      <c r="R242" s="1"/>
      <c r="S242" s="1"/>
      <c r="T242" s="1"/>
      <c r="U242" s="1"/>
      <c r="V242" s="1"/>
      <c r="W242" s="1"/>
      <c r="X242" s="1"/>
      <c r="Y242" s="1"/>
      <c r="Z242" s="1"/>
      <c r="AA242" s="1"/>
    </row>
    <row r="243" spans="1:27" x14ac:dyDescent="0.25">
      <c r="A243" s="1"/>
      <c r="B243" s="151"/>
      <c r="C243" s="149" t="s">
        <v>67</v>
      </c>
      <c r="D243" s="150" t="str">
        <f>IF('3-Acres History and SC Options'!N232&gt;'3-Acres History and SC Options'!M232,"1-B","1-A")</f>
        <v>1-A</v>
      </c>
      <c r="E243" s="151"/>
      <c r="F243" s="151"/>
      <c r="G243" s="151"/>
      <c r="H243" s="151"/>
      <c r="I243" s="151"/>
      <c r="J243" s="151"/>
      <c r="K243" s="152"/>
      <c r="L243" s="151"/>
      <c r="M243" s="151"/>
      <c r="N243" s="1"/>
      <c r="O243" s="1"/>
      <c r="P243" s="1"/>
      <c r="Q243" s="1"/>
      <c r="R243" s="1"/>
      <c r="S243" s="1"/>
      <c r="T243" s="1"/>
      <c r="U243" s="1"/>
      <c r="V243" s="1"/>
      <c r="W243" s="1"/>
      <c r="X243" s="1"/>
      <c r="Y243" s="1"/>
      <c r="Z243" s="1"/>
      <c r="AA243" s="1"/>
    </row>
    <row r="244" spans="1:27" x14ac:dyDescent="0.25">
      <c r="A244" s="1"/>
      <c r="B244" s="151"/>
      <c r="C244" s="153" t="s">
        <v>25</v>
      </c>
      <c r="D244" s="154" t="s">
        <v>26</v>
      </c>
      <c r="E244" s="155" t="s">
        <v>27</v>
      </c>
      <c r="F244" s="7">
        <v>2014</v>
      </c>
      <c r="G244" s="7">
        <v>2015</v>
      </c>
      <c r="H244" s="7">
        <v>2016</v>
      </c>
      <c r="I244" s="7">
        <v>2017</v>
      </c>
      <c r="J244" s="8">
        <v>2018</v>
      </c>
      <c r="K244" s="125" t="s">
        <v>23</v>
      </c>
      <c r="L244" s="127" t="s">
        <v>108</v>
      </c>
      <c r="M244" s="151"/>
      <c r="N244" s="1"/>
      <c r="O244" s="1"/>
      <c r="P244" s="1"/>
      <c r="Q244" s="1"/>
      <c r="R244" s="1"/>
      <c r="S244" s="1"/>
      <c r="T244" s="1"/>
      <c r="U244" s="1"/>
      <c r="V244" s="1"/>
      <c r="W244" s="1"/>
      <c r="X244" s="1"/>
      <c r="Y244" s="1"/>
      <c r="Z244" s="1"/>
      <c r="AA244" s="1"/>
    </row>
    <row r="245" spans="1:27" x14ac:dyDescent="0.25">
      <c r="A245" s="1"/>
      <c r="B245" s="151"/>
      <c r="C245" s="153" t="s">
        <v>19</v>
      </c>
      <c r="D245" s="156">
        <f>MAX('3-Acres History and SC Options'!N232,'3-Acres History and SC Options'!M232)</f>
        <v>0</v>
      </c>
      <c r="E245" s="157">
        <f>+'4-SC Yield Update'!I132</f>
        <v>2.1599999999999998E-16</v>
      </c>
      <c r="F245" s="9">
        <f>+O23/100*$E$245*$D$245*0.85</f>
        <v>0</v>
      </c>
      <c r="G245" s="9">
        <f t="shared" ref="G245:J245" si="16">+P23/100*$E$245*$D$245*0.85</f>
        <v>0</v>
      </c>
      <c r="H245" s="9">
        <f t="shared" si="16"/>
        <v>0</v>
      </c>
      <c r="I245" s="9">
        <f t="shared" si="16"/>
        <v>0</v>
      </c>
      <c r="J245" s="9">
        <f t="shared" si="16"/>
        <v>0</v>
      </c>
      <c r="K245" s="126">
        <f>SUM(F245:J245)</f>
        <v>0</v>
      </c>
      <c r="L245" s="126">
        <f>+K245/5</f>
        <v>0</v>
      </c>
      <c r="M245" s="151"/>
      <c r="N245" s="1"/>
      <c r="O245" s="1"/>
      <c r="P245" s="1"/>
      <c r="Q245" s="1"/>
      <c r="R245" s="1"/>
      <c r="S245" s="1"/>
      <c r="T245" s="1"/>
      <c r="U245" s="1"/>
      <c r="V245" s="1"/>
      <c r="W245" s="1"/>
      <c r="X245" s="1"/>
      <c r="Y245" s="1"/>
      <c r="Z245" s="1"/>
      <c r="AA245" s="1"/>
    </row>
    <row r="246" spans="1:27" x14ac:dyDescent="0.25">
      <c r="A246" s="1"/>
      <c r="B246" s="151"/>
      <c r="C246" s="153" t="s">
        <v>21</v>
      </c>
      <c r="D246" s="156">
        <f>MIN('3-Acres History and SC Options'!N243,'3-Acres History and SC Options'!M243)</f>
        <v>0</v>
      </c>
      <c r="E246" s="158"/>
      <c r="F246" s="151"/>
      <c r="G246" s="151"/>
      <c r="H246" s="151"/>
      <c r="I246" s="151"/>
      <c r="J246" s="151"/>
      <c r="K246" s="152"/>
      <c r="L246" s="143"/>
      <c r="M246" s="151"/>
      <c r="N246" s="1"/>
      <c r="O246" s="1"/>
      <c r="P246" s="1"/>
      <c r="Q246" s="1"/>
      <c r="R246" s="1"/>
      <c r="S246" s="1"/>
      <c r="T246" s="1"/>
      <c r="U246" s="1"/>
      <c r="V246" s="1"/>
      <c r="W246" s="1"/>
      <c r="X246" s="1"/>
      <c r="Y246" s="1"/>
      <c r="Z246" s="1"/>
      <c r="AA246" s="1"/>
    </row>
    <row r="247" spans="1:27" x14ac:dyDescent="0.25">
      <c r="A247" s="1"/>
      <c r="B247" s="143"/>
      <c r="C247" s="159" t="s">
        <v>67</v>
      </c>
      <c r="D247" s="160" t="s">
        <v>71</v>
      </c>
      <c r="E247" s="151"/>
      <c r="F247" s="151"/>
      <c r="G247" s="151"/>
      <c r="H247" s="151"/>
      <c r="I247" s="151"/>
      <c r="J247" s="151"/>
      <c r="K247" s="173"/>
      <c r="L247" s="176"/>
      <c r="M247" s="143"/>
      <c r="N247" s="1"/>
      <c r="O247" s="1"/>
      <c r="P247" s="1"/>
      <c r="Q247" s="1"/>
      <c r="R247" s="1"/>
      <c r="S247" s="1"/>
      <c r="T247" s="1"/>
      <c r="U247" s="1"/>
      <c r="V247" s="1"/>
      <c r="W247" s="1"/>
      <c r="X247" s="1"/>
      <c r="Y247" s="1"/>
      <c r="Z247" s="1"/>
      <c r="AA247" s="1"/>
    </row>
    <row r="248" spans="1:27" x14ac:dyDescent="0.25">
      <c r="A248" s="1"/>
      <c r="B248" s="143"/>
      <c r="C248" s="161" t="s">
        <v>25</v>
      </c>
      <c r="D248" s="162" t="s">
        <v>26</v>
      </c>
      <c r="E248" s="155" t="s">
        <v>27</v>
      </c>
      <c r="F248" s="7">
        <v>2014</v>
      </c>
      <c r="G248" s="7">
        <v>2015</v>
      </c>
      <c r="H248" s="7">
        <v>2016</v>
      </c>
      <c r="I248" s="7">
        <v>2017</v>
      </c>
      <c r="J248" s="7">
        <v>2018</v>
      </c>
      <c r="K248" s="127" t="s">
        <v>23</v>
      </c>
      <c r="L248" s="127" t="s">
        <v>108</v>
      </c>
      <c r="M248" s="143"/>
      <c r="N248" s="1"/>
      <c r="O248" s="1"/>
      <c r="P248" s="1"/>
      <c r="Q248" s="1"/>
      <c r="R248" s="1"/>
      <c r="S248" s="1"/>
      <c r="T248" s="1"/>
      <c r="U248" s="1"/>
      <c r="V248" s="1"/>
      <c r="W248" s="1"/>
      <c r="X248" s="1"/>
      <c r="Y248" s="1"/>
      <c r="Z248" s="1"/>
      <c r="AA248" s="1"/>
    </row>
    <row r="249" spans="1:27" x14ac:dyDescent="0.25">
      <c r="A249" s="1"/>
      <c r="B249" s="143"/>
      <c r="C249" s="163" t="s">
        <v>19</v>
      </c>
      <c r="D249" s="164">
        <f>+'3-Acres History and SC Options'!O232</f>
        <v>0</v>
      </c>
      <c r="E249" s="165">
        <f>+E245</f>
        <v>2.1599999999999998E-16</v>
      </c>
      <c r="F249" s="9">
        <f>+O23/100*$E$249*$D$249*0.85</f>
        <v>0</v>
      </c>
      <c r="G249" s="9">
        <f t="shared" ref="G249:J249" si="17">+P23/100*$E$249*$D$249*0.85</f>
        <v>0</v>
      </c>
      <c r="H249" s="9">
        <f t="shared" si="17"/>
        <v>0</v>
      </c>
      <c r="I249" s="9">
        <f t="shared" si="17"/>
        <v>0</v>
      </c>
      <c r="J249" s="9">
        <f t="shared" si="17"/>
        <v>0</v>
      </c>
      <c r="K249" s="126">
        <f>SUM(F249:J249)</f>
        <v>0</v>
      </c>
      <c r="L249" s="209">
        <f>+K249/5</f>
        <v>0</v>
      </c>
      <c r="M249" s="143"/>
      <c r="N249" s="1"/>
      <c r="O249" s="1"/>
      <c r="P249" s="1"/>
      <c r="Q249" s="1"/>
      <c r="R249" s="1"/>
      <c r="S249" s="1"/>
      <c r="T249" s="1"/>
      <c r="U249" s="1"/>
      <c r="V249" s="1"/>
      <c r="W249" s="1"/>
      <c r="X249" s="1"/>
      <c r="Y249" s="1"/>
      <c r="Z249" s="1"/>
      <c r="AA249" s="1"/>
    </row>
    <row r="250" spans="1:27" x14ac:dyDescent="0.25">
      <c r="A250" s="1"/>
      <c r="B250" s="143"/>
      <c r="C250" s="166" t="s">
        <v>11</v>
      </c>
      <c r="D250" s="167">
        <f>+'3-Acres History and SC Options'!O237</f>
        <v>0</v>
      </c>
      <c r="E250" s="320"/>
      <c r="F250" s="9">
        <f>+O27/2000*$E$250*$D$250*0.85</f>
        <v>0</v>
      </c>
      <c r="G250" s="9">
        <f t="shared" ref="G250:J250" si="18">+P27/2000*$E$250*$D$250*0.85</f>
        <v>0</v>
      </c>
      <c r="H250" s="9">
        <f t="shared" si="18"/>
        <v>0</v>
      </c>
      <c r="I250" s="9">
        <f t="shared" si="18"/>
        <v>0</v>
      </c>
      <c r="J250" s="9">
        <f t="shared" si="18"/>
        <v>0</v>
      </c>
      <c r="K250" s="126">
        <f>SUM(F250:J250)</f>
        <v>0</v>
      </c>
      <c r="L250" s="209">
        <f>+K250/5</f>
        <v>0</v>
      </c>
      <c r="M250" s="143"/>
      <c r="N250" s="1"/>
      <c r="O250" s="1"/>
      <c r="P250" s="1"/>
      <c r="Q250" s="1"/>
      <c r="R250" s="1"/>
      <c r="S250" s="1"/>
      <c r="T250" s="1"/>
      <c r="U250" s="1"/>
      <c r="V250" s="1"/>
      <c r="W250" s="1"/>
      <c r="X250" s="1"/>
      <c r="Y250" s="1"/>
      <c r="Z250" s="1"/>
      <c r="AA250" s="1"/>
    </row>
    <row r="251" spans="1:27" x14ac:dyDescent="0.25">
      <c r="A251" s="1"/>
      <c r="B251" s="143"/>
      <c r="C251" s="168" t="s">
        <v>72</v>
      </c>
      <c r="D251" s="169">
        <f>+G242-D249-D250</f>
        <v>0</v>
      </c>
      <c r="E251" s="151"/>
      <c r="F251" s="151"/>
      <c r="G251" s="151"/>
      <c r="H251" s="151"/>
      <c r="I251" s="151"/>
      <c r="J251" s="151"/>
      <c r="K251" s="152"/>
      <c r="L251" s="207"/>
      <c r="M251" s="143"/>
      <c r="N251" s="1"/>
      <c r="O251" s="1"/>
      <c r="P251" s="1"/>
      <c r="Q251" s="1"/>
      <c r="R251" s="1"/>
      <c r="S251" s="1"/>
      <c r="T251" s="1"/>
      <c r="U251" s="1"/>
      <c r="V251" s="1"/>
      <c r="W251" s="1"/>
      <c r="X251" s="1"/>
      <c r="Y251" s="1"/>
      <c r="Z251" s="1"/>
      <c r="AA251" s="1"/>
    </row>
    <row r="252" spans="1:27" x14ac:dyDescent="0.25">
      <c r="A252" s="1"/>
      <c r="B252" s="143"/>
      <c r="C252" s="170" t="s">
        <v>74</v>
      </c>
      <c r="D252" s="171"/>
      <c r="E252" s="171"/>
      <c r="F252" s="171"/>
      <c r="G252" s="171"/>
      <c r="H252" s="171"/>
      <c r="I252" s="171"/>
      <c r="J252" s="171"/>
      <c r="K252" s="126">
        <f>SUM(K249:K251)</f>
        <v>0</v>
      </c>
      <c r="L252" s="126">
        <f>+K252/5</f>
        <v>0</v>
      </c>
      <c r="M252" s="143"/>
      <c r="N252" s="1"/>
      <c r="O252" s="1"/>
      <c r="P252" s="1"/>
      <c r="Q252" s="1"/>
      <c r="R252" s="1"/>
      <c r="S252" s="1"/>
      <c r="T252" s="1"/>
      <c r="U252" s="1"/>
      <c r="V252" s="1"/>
      <c r="W252" s="1"/>
      <c r="X252" s="1"/>
      <c r="Y252" s="1"/>
      <c r="Z252" s="1"/>
      <c r="AA252" s="1"/>
    </row>
    <row r="253" spans="1:27" x14ac:dyDescent="0.25">
      <c r="A253" s="1"/>
      <c r="B253" s="143"/>
      <c r="C253" s="170"/>
      <c r="D253" s="171"/>
      <c r="E253" s="171"/>
      <c r="F253" s="171"/>
      <c r="G253" s="171"/>
      <c r="H253" s="171"/>
      <c r="I253" s="171"/>
      <c r="J253" s="171"/>
      <c r="K253" s="177"/>
      <c r="L253" s="208"/>
      <c r="M253" s="143"/>
      <c r="N253" s="1"/>
      <c r="O253" s="1"/>
      <c r="P253" s="1"/>
      <c r="Q253" s="1"/>
      <c r="R253" s="1"/>
      <c r="S253" s="1"/>
      <c r="T253" s="1"/>
      <c r="U253" s="1"/>
      <c r="V253" s="1"/>
      <c r="W253" s="1"/>
      <c r="X253" s="1"/>
      <c r="Y253" s="1"/>
      <c r="Z253" s="1"/>
      <c r="AA253" s="1"/>
    </row>
    <row r="254" spans="1:27" x14ac:dyDescent="0.25">
      <c r="A254" s="1"/>
      <c r="B254" s="143"/>
      <c r="C254" s="172" t="s">
        <v>73</v>
      </c>
      <c r="D254" s="171"/>
      <c r="E254" s="171"/>
      <c r="F254" s="171"/>
      <c r="G254" s="171"/>
      <c r="H254" s="171"/>
      <c r="I254" s="171"/>
      <c r="J254" s="171"/>
      <c r="K254" s="126">
        <f>+K245-K252</f>
        <v>0</v>
      </c>
      <c r="L254" s="126">
        <f>+K254/5</f>
        <v>0</v>
      </c>
      <c r="M254" s="143"/>
      <c r="N254" s="1"/>
      <c r="O254" s="1"/>
      <c r="P254" s="1"/>
      <c r="Q254" s="1"/>
      <c r="R254" s="1"/>
      <c r="S254" s="1"/>
      <c r="T254" s="1"/>
      <c r="U254" s="1"/>
      <c r="V254" s="1"/>
      <c r="W254" s="1"/>
      <c r="X254" s="1"/>
      <c r="Y254" s="1"/>
      <c r="Z254" s="1"/>
      <c r="AA254" s="1"/>
    </row>
    <row r="255" spans="1:27" x14ac:dyDescent="0.25">
      <c r="A255" s="1"/>
      <c r="B255" s="143"/>
      <c r="C255" s="170" t="s">
        <v>138</v>
      </c>
      <c r="D255" s="171"/>
      <c r="E255" s="171"/>
      <c r="F255" s="171"/>
      <c r="G255" s="171"/>
      <c r="H255" s="171"/>
      <c r="I255" s="171"/>
      <c r="J255" s="171"/>
      <c r="K255" s="177"/>
      <c r="L255" s="247" t="str">
        <f>IF(D251=0,"N/A",L254/D251)</f>
        <v>N/A</v>
      </c>
      <c r="M255" s="143"/>
      <c r="N255" s="1"/>
      <c r="O255" s="1"/>
      <c r="P255" s="1"/>
      <c r="Q255" s="1"/>
      <c r="R255" s="1"/>
      <c r="S255" s="1"/>
      <c r="T255" s="1"/>
      <c r="U255" s="1"/>
      <c r="V255" s="1"/>
      <c r="W255" s="1"/>
      <c r="X255" s="1"/>
      <c r="Y255" s="1"/>
      <c r="Z255" s="1"/>
      <c r="AA255" s="1"/>
    </row>
    <row r="256" spans="1:27" x14ac:dyDescent="0.25">
      <c r="A256" s="1"/>
      <c r="B256" s="389" t="str">
        <f>IF('2-FSN Entry and Summary'!B29&gt;0,"Continue to the next FSN","No further FSN available")</f>
        <v>No further FSN available</v>
      </c>
      <c r="C256" s="389"/>
      <c r="D256" s="389"/>
      <c r="E256" s="389"/>
      <c r="F256" s="389"/>
      <c r="G256" s="389"/>
      <c r="H256" s="389"/>
      <c r="I256" s="389"/>
      <c r="J256" s="389"/>
      <c r="K256" s="389"/>
      <c r="L256" s="389"/>
      <c r="M256" s="1"/>
      <c r="N256" s="1"/>
      <c r="O256" s="1"/>
      <c r="P256" s="1"/>
      <c r="Q256" s="1"/>
      <c r="R256" s="1"/>
      <c r="S256" s="1"/>
      <c r="T256" s="1"/>
      <c r="U256" s="1"/>
      <c r="V256" s="1"/>
      <c r="W256" s="1"/>
      <c r="X256" s="1"/>
      <c r="Y256" s="1"/>
      <c r="Z256" s="1"/>
      <c r="AA256" s="1"/>
    </row>
    <row r="257" spans="1:32" x14ac:dyDescent="0.25">
      <c r="A257" s="1"/>
      <c r="B257" s="389"/>
      <c r="C257" s="389"/>
      <c r="D257" s="389"/>
      <c r="E257" s="389"/>
      <c r="F257" s="389"/>
      <c r="G257" s="389"/>
      <c r="H257" s="389"/>
      <c r="I257" s="389"/>
      <c r="J257" s="389"/>
      <c r="K257" s="389"/>
      <c r="L257" s="389"/>
      <c r="M257" s="1"/>
      <c r="N257" s="1"/>
      <c r="O257" s="1"/>
      <c r="P257" s="1"/>
      <c r="Q257" s="1"/>
      <c r="R257" s="1"/>
      <c r="S257" s="1"/>
      <c r="T257" s="1"/>
      <c r="U257" s="1"/>
      <c r="V257" s="1"/>
      <c r="W257" s="1"/>
      <c r="X257" s="1"/>
      <c r="Y257" s="1"/>
      <c r="Z257" s="1"/>
      <c r="AA257" s="1"/>
    </row>
    <row r="258" spans="1:32" x14ac:dyDescent="0.25">
      <c r="A258" s="1"/>
      <c r="B258" s="151"/>
      <c r="C258" s="144" t="s">
        <v>22</v>
      </c>
      <c r="D258" s="145">
        <f>+'2-FSN Entry and Summary'!B29</f>
        <v>0</v>
      </c>
      <c r="E258" s="390" t="s">
        <v>75</v>
      </c>
      <c r="F258" s="391"/>
      <c r="G258" s="146">
        <f>+'2-FSN Entry and Summary'!C29</f>
        <v>0</v>
      </c>
      <c r="H258" s="147"/>
      <c r="I258" s="147"/>
      <c r="J258" s="147"/>
      <c r="K258" s="148"/>
      <c r="L258" s="175"/>
      <c r="M258" s="175"/>
      <c r="N258" s="1"/>
      <c r="O258" s="1"/>
      <c r="P258" s="1"/>
      <c r="Q258" s="1"/>
      <c r="R258" s="1"/>
      <c r="S258" s="1"/>
      <c r="T258" s="1"/>
      <c r="U258" s="1"/>
      <c r="V258" s="1"/>
      <c r="W258" s="1"/>
      <c r="X258" s="1"/>
      <c r="Y258" s="1"/>
      <c r="Z258" s="1"/>
      <c r="AA258" s="1"/>
    </row>
    <row r="259" spans="1:32" x14ac:dyDescent="0.25">
      <c r="A259" s="1"/>
      <c r="B259" s="151"/>
      <c r="C259" s="149" t="s">
        <v>67</v>
      </c>
      <c r="D259" s="150" t="str">
        <f>IF('3-Acres History and SC Options'!N250&gt;'3-Acres History and SC Options'!M250,"1-B","1-A")</f>
        <v>1-A</v>
      </c>
      <c r="E259" s="151"/>
      <c r="F259" s="151"/>
      <c r="G259" s="151"/>
      <c r="H259" s="151"/>
      <c r="I259" s="151"/>
      <c r="J259" s="151"/>
      <c r="K259" s="152"/>
      <c r="L259" s="151"/>
      <c r="M259" s="151"/>
      <c r="N259" s="1"/>
      <c r="O259" s="1"/>
      <c r="P259" s="1"/>
      <c r="Q259" s="1"/>
      <c r="R259" s="1"/>
      <c r="S259" s="1"/>
      <c r="T259" s="1"/>
      <c r="U259" s="1"/>
      <c r="V259" s="1"/>
      <c r="W259" s="1"/>
      <c r="X259" s="1"/>
      <c r="Y259" s="1"/>
      <c r="Z259" s="1"/>
      <c r="AA259" s="1"/>
    </row>
    <row r="260" spans="1:32" x14ac:dyDescent="0.25">
      <c r="A260" s="1"/>
      <c r="B260" s="151"/>
      <c r="C260" s="153" t="s">
        <v>25</v>
      </c>
      <c r="D260" s="154" t="s">
        <v>26</v>
      </c>
      <c r="E260" s="155" t="s">
        <v>27</v>
      </c>
      <c r="F260" s="7">
        <v>2014</v>
      </c>
      <c r="G260" s="7">
        <v>2015</v>
      </c>
      <c r="H260" s="7">
        <v>2016</v>
      </c>
      <c r="I260" s="7">
        <v>2017</v>
      </c>
      <c r="J260" s="8">
        <v>2018</v>
      </c>
      <c r="K260" s="125" t="s">
        <v>23</v>
      </c>
      <c r="L260" s="127" t="s">
        <v>108</v>
      </c>
      <c r="M260" s="151"/>
      <c r="N260" s="1"/>
      <c r="O260" s="1"/>
      <c r="P260" s="1"/>
      <c r="Q260" s="1"/>
      <c r="R260" s="1"/>
      <c r="S260" s="1"/>
      <c r="T260" s="1"/>
      <c r="U260" s="1"/>
      <c r="V260" s="1"/>
      <c r="W260" s="1"/>
      <c r="X260" s="1"/>
      <c r="Y260" s="1"/>
      <c r="Z260" s="1"/>
      <c r="AA260" s="1"/>
    </row>
    <row r="261" spans="1:32" x14ac:dyDescent="0.25">
      <c r="A261" s="1"/>
      <c r="B261" s="151"/>
      <c r="C261" s="153" t="s">
        <v>19</v>
      </c>
      <c r="D261" s="156">
        <f>MAX('3-Acres History and SC Options'!N250,'3-Acres History and SC Options'!M250)</f>
        <v>0</v>
      </c>
      <c r="E261" s="157">
        <f>+'4-SC Yield Update'!I141</f>
        <v>2.1599999999999998E-16</v>
      </c>
      <c r="F261" s="9">
        <f>+O23/100*$E$261*$D$261*0.85</f>
        <v>0</v>
      </c>
      <c r="G261" s="9">
        <f t="shared" ref="G261:J261" si="19">+P23/100*$E$261*$D$261*0.85</f>
        <v>0</v>
      </c>
      <c r="H261" s="9">
        <f t="shared" si="19"/>
        <v>0</v>
      </c>
      <c r="I261" s="9">
        <f t="shared" si="19"/>
        <v>0</v>
      </c>
      <c r="J261" s="9">
        <f t="shared" si="19"/>
        <v>0</v>
      </c>
      <c r="K261" s="126">
        <f>SUM(F261:J261)</f>
        <v>0</v>
      </c>
      <c r="L261" s="126">
        <f>+K261/5</f>
        <v>0</v>
      </c>
      <c r="M261" s="151"/>
      <c r="N261" s="1"/>
      <c r="O261" s="1"/>
      <c r="P261" s="1"/>
      <c r="Q261" s="1"/>
      <c r="R261" s="1"/>
      <c r="S261" s="1"/>
      <c r="T261" s="1"/>
      <c r="U261" s="1"/>
      <c r="V261" s="1"/>
      <c r="W261" s="1"/>
      <c r="X261" s="1"/>
      <c r="Y261" s="1"/>
      <c r="Z261" s="1"/>
      <c r="AA261" s="1"/>
    </row>
    <row r="262" spans="1:32" x14ac:dyDescent="0.25">
      <c r="A262" s="1"/>
      <c r="B262" s="151"/>
      <c r="C262" s="153" t="s">
        <v>21</v>
      </c>
      <c r="D262" s="156">
        <f>MIN('3-Acres History and SC Options'!N261,'3-Acres History and SC Options'!M261)</f>
        <v>0</v>
      </c>
      <c r="E262" s="158"/>
      <c r="F262" s="151"/>
      <c r="G262" s="151"/>
      <c r="H262" s="151"/>
      <c r="I262" s="151"/>
      <c r="J262" s="151"/>
      <c r="K262" s="152"/>
      <c r="L262" s="143"/>
      <c r="M262" s="151"/>
      <c r="N262" s="1"/>
      <c r="O262" s="1"/>
      <c r="P262" s="1"/>
      <c r="Q262" s="1"/>
      <c r="R262" s="1"/>
      <c r="S262" s="1"/>
      <c r="T262" s="1"/>
      <c r="U262" s="1"/>
      <c r="V262" s="1"/>
      <c r="W262" s="1"/>
      <c r="X262" s="1"/>
      <c r="Y262" s="1"/>
      <c r="Z262" s="1"/>
      <c r="AA262" s="1"/>
    </row>
    <row r="263" spans="1:32" x14ac:dyDescent="0.25">
      <c r="A263" s="1"/>
      <c r="B263" s="143"/>
      <c r="C263" s="159" t="s">
        <v>67</v>
      </c>
      <c r="D263" s="160" t="s">
        <v>71</v>
      </c>
      <c r="E263" s="151"/>
      <c r="F263" s="151"/>
      <c r="G263" s="151"/>
      <c r="H263" s="151"/>
      <c r="I263" s="151"/>
      <c r="J263" s="151"/>
      <c r="K263" s="173"/>
      <c r="L263" s="176"/>
      <c r="M263" s="143"/>
      <c r="N263" s="1"/>
      <c r="O263" s="1"/>
      <c r="P263" s="1"/>
      <c r="Q263" s="1"/>
      <c r="R263" s="1"/>
      <c r="S263" s="1"/>
      <c r="T263" s="1"/>
      <c r="U263" s="1"/>
      <c r="V263" s="1"/>
      <c r="W263" s="1"/>
      <c r="X263" s="1"/>
      <c r="Y263" s="1"/>
      <c r="Z263" s="1"/>
      <c r="AA263" s="1"/>
    </row>
    <row r="264" spans="1:32" x14ac:dyDescent="0.25">
      <c r="A264" s="1"/>
      <c r="B264" s="143"/>
      <c r="C264" s="161" t="s">
        <v>25</v>
      </c>
      <c r="D264" s="162" t="s">
        <v>26</v>
      </c>
      <c r="E264" s="155" t="s">
        <v>27</v>
      </c>
      <c r="F264" s="7">
        <v>2014</v>
      </c>
      <c r="G264" s="7">
        <v>2015</v>
      </c>
      <c r="H264" s="7">
        <v>2016</v>
      </c>
      <c r="I264" s="7">
        <v>2017</v>
      </c>
      <c r="J264" s="7">
        <v>2018</v>
      </c>
      <c r="K264" s="127" t="s">
        <v>23</v>
      </c>
      <c r="L264" s="127" t="s">
        <v>108</v>
      </c>
      <c r="M264" s="143"/>
      <c r="N264" s="1"/>
      <c r="O264" s="1"/>
      <c r="P264" s="1"/>
      <c r="Q264" s="1"/>
      <c r="R264" s="1"/>
      <c r="S264" s="1"/>
      <c r="T264" s="1"/>
      <c r="U264" s="1"/>
      <c r="V264" s="1"/>
      <c r="W264" s="1"/>
      <c r="X264" s="1"/>
      <c r="Y264" s="1"/>
      <c r="Z264" s="1"/>
      <c r="AA264" s="1"/>
    </row>
    <row r="265" spans="1:32" x14ac:dyDescent="0.25">
      <c r="A265" s="1"/>
      <c r="B265" s="143"/>
      <c r="C265" s="163" t="s">
        <v>19</v>
      </c>
      <c r="D265" s="164">
        <f>+'3-Acres History and SC Options'!O250</f>
        <v>0</v>
      </c>
      <c r="E265" s="165">
        <f>+E261</f>
        <v>2.1599999999999998E-16</v>
      </c>
      <c r="F265" s="9">
        <f>+O23/100*$E$265*$D$265*0.85</f>
        <v>0</v>
      </c>
      <c r="G265" s="9">
        <f t="shared" ref="G265:J265" si="20">+P23/100*$E$265*$D$265*0.85</f>
        <v>0</v>
      </c>
      <c r="H265" s="9">
        <f t="shared" si="20"/>
        <v>0</v>
      </c>
      <c r="I265" s="9">
        <f t="shared" si="20"/>
        <v>0</v>
      </c>
      <c r="J265" s="9">
        <f t="shared" si="20"/>
        <v>0</v>
      </c>
      <c r="K265" s="126">
        <f>SUM(F265:J265)</f>
        <v>0</v>
      </c>
      <c r="L265" s="209">
        <f>+K265/5</f>
        <v>0</v>
      </c>
      <c r="M265" s="143"/>
      <c r="N265" s="1"/>
      <c r="O265" s="1"/>
      <c r="P265" s="1"/>
      <c r="Q265" s="1"/>
      <c r="R265" s="1"/>
      <c r="S265" s="1"/>
      <c r="T265" s="1"/>
      <c r="U265" s="1"/>
      <c r="V265" s="1"/>
      <c r="W265" s="1"/>
      <c r="X265" s="1"/>
      <c r="Y265" s="1"/>
      <c r="Z265" s="1"/>
      <c r="AA265" s="1"/>
    </row>
    <row r="266" spans="1:32" x14ac:dyDescent="0.25">
      <c r="A266" s="1"/>
      <c r="B266" s="143"/>
      <c r="C266" s="166" t="s">
        <v>11</v>
      </c>
      <c r="D266" s="167">
        <f>+'3-Acres History and SC Options'!O255</f>
        <v>0</v>
      </c>
      <c r="E266" s="320"/>
      <c r="F266" s="9">
        <f>+O27/2000*$E$266*$D$266*0.85</f>
        <v>0</v>
      </c>
      <c r="G266" s="9">
        <f t="shared" ref="G266:J266" si="21">+P27/2000*$E$266*$D$266*0.85</f>
        <v>0</v>
      </c>
      <c r="H266" s="9">
        <f t="shared" si="21"/>
        <v>0</v>
      </c>
      <c r="I266" s="9">
        <f t="shared" si="21"/>
        <v>0</v>
      </c>
      <c r="J266" s="9">
        <f t="shared" si="21"/>
        <v>0</v>
      </c>
      <c r="K266" s="126">
        <f>SUM(F266:J266)</f>
        <v>0</v>
      </c>
      <c r="L266" s="209">
        <f>+K266/5</f>
        <v>0</v>
      </c>
      <c r="M266" s="143"/>
      <c r="N266" s="1"/>
      <c r="O266" s="1"/>
      <c r="P266" s="1"/>
      <c r="Q266" s="1"/>
      <c r="R266" s="1"/>
      <c r="S266" s="1"/>
      <c r="T266" s="1"/>
      <c r="U266" s="1"/>
      <c r="V266" s="1"/>
      <c r="W266" s="1"/>
      <c r="X266" s="1"/>
      <c r="Y266" s="1"/>
      <c r="Z266" s="1"/>
      <c r="AA266" s="1"/>
    </row>
    <row r="267" spans="1:32" x14ac:dyDescent="0.25">
      <c r="A267" s="1"/>
      <c r="B267" s="143"/>
      <c r="C267" s="168" t="s">
        <v>72</v>
      </c>
      <c r="D267" s="169">
        <f>+G258-D265-D266</f>
        <v>0</v>
      </c>
      <c r="E267" s="151"/>
      <c r="F267" s="151"/>
      <c r="G267" s="151"/>
      <c r="H267" s="151"/>
      <c r="I267" s="151"/>
      <c r="J267" s="151"/>
      <c r="K267" s="152"/>
      <c r="L267" s="207"/>
      <c r="M267" s="143"/>
      <c r="N267" s="1"/>
      <c r="O267" s="1"/>
      <c r="P267" s="1"/>
      <c r="Q267" s="1"/>
      <c r="R267" s="1"/>
      <c r="S267" s="1"/>
      <c r="T267" s="1"/>
      <c r="U267" s="1"/>
      <c r="V267" s="1"/>
      <c r="W267" s="1"/>
      <c r="X267" s="1"/>
      <c r="Y267" s="1"/>
      <c r="Z267" s="1"/>
      <c r="AA267" s="1"/>
    </row>
    <row r="268" spans="1:32" x14ac:dyDescent="0.25">
      <c r="A268" s="1"/>
      <c r="B268" s="143"/>
      <c r="C268" s="170" t="s">
        <v>74</v>
      </c>
      <c r="D268" s="171"/>
      <c r="E268" s="171"/>
      <c r="F268" s="171"/>
      <c r="G268" s="171"/>
      <c r="H268" s="171"/>
      <c r="I268" s="171"/>
      <c r="J268" s="171"/>
      <c r="K268" s="126">
        <f>SUM(K265:K267)</f>
        <v>0</v>
      </c>
      <c r="L268" s="126">
        <f>+K268/5</f>
        <v>0</v>
      </c>
      <c r="M268" s="143"/>
      <c r="N268" s="1"/>
      <c r="O268" s="1"/>
      <c r="P268" s="1"/>
      <c r="Q268" s="1"/>
      <c r="R268" s="1"/>
      <c r="S268" s="1"/>
      <c r="T268" s="1"/>
      <c r="U268" s="1"/>
      <c r="V268" s="1"/>
      <c r="W268" s="1"/>
      <c r="X268" s="1"/>
      <c r="Y268" s="1"/>
      <c r="Z268" s="1"/>
      <c r="AA268" s="1"/>
    </row>
    <row r="269" spans="1:32" x14ac:dyDescent="0.25">
      <c r="A269" s="1"/>
      <c r="B269" s="143"/>
      <c r="C269" s="170"/>
      <c r="D269" s="171"/>
      <c r="E269" s="171"/>
      <c r="F269" s="171"/>
      <c r="G269" s="171"/>
      <c r="H269" s="171"/>
      <c r="I269" s="171"/>
      <c r="J269" s="171"/>
      <c r="K269" s="177"/>
      <c r="L269" s="208"/>
      <c r="M269" s="143"/>
      <c r="N269" s="1"/>
      <c r="O269" s="1"/>
      <c r="P269" s="1"/>
      <c r="Q269" s="1"/>
      <c r="R269" s="1"/>
      <c r="S269" s="1"/>
      <c r="T269" s="1"/>
      <c r="U269" s="1"/>
      <c r="V269" s="1"/>
      <c r="W269" s="1"/>
      <c r="X269" s="1"/>
      <c r="Y269" s="1"/>
      <c r="Z269" s="1"/>
      <c r="AA269" s="1"/>
    </row>
    <row r="270" spans="1:32" x14ac:dyDescent="0.25">
      <c r="A270" s="1"/>
      <c r="B270" s="143"/>
      <c r="C270" s="172" t="s">
        <v>73</v>
      </c>
      <c r="D270" s="171"/>
      <c r="E270" s="171"/>
      <c r="F270" s="171"/>
      <c r="G270" s="171"/>
      <c r="H270" s="171"/>
      <c r="I270" s="171"/>
      <c r="J270" s="171"/>
      <c r="K270" s="126">
        <f>+K261-K268</f>
        <v>0</v>
      </c>
      <c r="L270" s="126">
        <f>+K270/5</f>
        <v>0</v>
      </c>
      <c r="M270" s="143"/>
      <c r="N270" s="1"/>
      <c r="O270" s="1"/>
      <c r="P270" s="1"/>
      <c r="Q270" s="1"/>
      <c r="R270" s="1"/>
      <c r="S270" s="1"/>
      <c r="T270" s="1"/>
      <c r="U270" s="1"/>
      <c r="V270" s="1"/>
      <c r="W270" s="1"/>
      <c r="X270" s="1"/>
      <c r="Y270" s="1"/>
      <c r="Z270" s="1"/>
      <c r="AA270" s="1"/>
    </row>
    <row r="271" spans="1:32" x14ac:dyDescent="0.25">
      <c r="A271" s="1"/>
      <c r="B271" s="143"/>
      <c r="C271" s="170" t="s">
        <v>138</v>
      </c>
      <c r="D271" s="171"/>
      <c r="E271" s="171"/>
      <c r="F271" s="171"/>
      <c r="G271" s="171"/>
      <c r="H271" s="171"/>
      <c r="I271" s="171"/>
      <c r="J271" s="171"/>
      <c r="K271" s="177"/>
      <c r="L271" s="247" t="str">
        <f>IF(D267=0,"N/A",L270/D267)</f>
        <v>N/A</v>
      </c>
      <c r="M271" s="143"/>
      <c r="N271" s="1"/>
      <c r="O271" s="1"/>
      <c r="P271" s="1"/>
      <c r="Q271" s="1"/>
      <c r="R271" s="1"/>
      <c r="S271" s="1"/>
      <c r="T271" s="1"/>
      <c r="U271" s="1"/>
      <c r="V271" s="1"/>
      <c r="W271" s="1"/>
      <c r="X271" s="1"/>
      <c r="Y271" s="1"/>
      <c r="Z271" s="1"/>
      <c r="AA271" s="1"/>
    </row>
    <row r="272" spans="1:32" x14ac:dyDescent="0.25">
      <c r="A272" s="1"/>
      <c r="B272" s="389" t="str">
        <f>IF('2-FSN Entry and Summary'!B30&gt;0,"Continue to the next FSN","No further FSN available")</f>
        <v>No further FSN available</v>
      </c>
      <c r="C272" s="389"/>
      <c r="D272" s="389"/>
      <c r="E272" s="389"/>
      <c r="F272" s="389"/>
      <c r="G272" s="389"/>
      <c r="H272" s="389"/>
      <c r="I272" s="389"/>
      <c r="J272" s="389"/>
      <c r="K272" s="389"/>
      <c r="L272" s="389"/>
      <c r="M272" s="1"/>
      <c r="N272" s="1"/>
      <c r="O272" s="1"/>
      <c r="P272" s="1"/>
      <c r="Q272" s="1"/>
      <c r="R272" s="1"/>
      <c r="S272" s="1"/>
      <c r="T272" s="1"/>
      <c r="U272" s="1"/>
      <c r="V272" s="1"/>
      <c r="W272" s="1"/>
      <c r="X272" s="1"/>
      <c r="Y272" s="1"/>
      <c r="Z272" s="1"/>
      <c r="AA272" s="1"/>
      <c r="AB272" s="1"/>
      <c r="AC272" s="1"/>
      <c r="AD272" s="1"/>
      <c r="AE272" s="1"/>
      <c r="AF272" s="1"/>
    </row>
    <row r="273" spans="1:32" x14ac:dyDescent="0.25">
      <c r="A273" s="1"/>
      <c r="B273" s="389"/>
      <c r="C273" s="389"/>
      <c r="D273" s="389"/>
      <c r="E273" s="389"/>
      <c r="F273" s="389"/>
      <c r="G273" s="389"/>
      <c r="H273" s="389"/>
      <c r="I273" s="389"/>
      <c r="J273" s="389"/>
      <c r="K273" s="389"/>
      <c r="L273" s="389"/>
      <c r="M273" s="1"/>
      <c r="N273" s="1"/>
      <c r="O273" s="1"/>
      <c r="P273" s="1"/>
      <c r="Q273" s="1"/>
      <c r="R273" s="1"/>
      <c r="S273" s="1"/>
      <c r="T273" s="1"/>
      <c r="U273" s="1"/>
      <c r="V273" s="1"/>
      <c r="W273" s="1"/>
      <c r="X273" s="1"/>
      <c r="Y273" s="1"/>
      <c r="Z273" s="1"/>
      <c r="AA273" s="1"/>
      <c r="AB273" s="1"/>
      <c r="AC273" s="1"/>
      <c r="AD273" s="1"/>
      <c r="AE273" s="1"/>
      <c r="AF273" s="1"/>
    </row>
    <row r="274" spans="1:32" x14ac:dyDescent="0.25">
      <c r="A274" s="1"/>
      <c r="B274" s="151"/>
      <c r="C274" s="144" t="s">
        <v>22</v>
      </c>
      <c r="D274" s="145">
        <f>+'2-FSN Entry and Summary'!B30</f>
        <v>0</v>
      </c>
      <c r="E274" s="390" t="s">
        <v>75</v>
      </c>
      <c r="F274" s="391"/>
      <c r="G274" s="146">
        <f>+'2-FSN Entry and Summary'!C30</f>
        <v>0</v>
      </c>
      <c r="H274" s="147"/>
      <c r="I274" s="147"/>
      <c r="J274" s="147"/>
      <c r="K274" s="148"/>
      <c r="L274" s="175"/>
      <c r="M274" s="175"/>
      <c r="N274" s="1"/>
      <c r="O274" s="1"/>
      <c r="P274" s="1"/>
      <c r="Q274" s="1"/>
      <c r="R274" s="1"/>
      <c r="S274" s="1"/>
      <c r="T274" s="1"/>
      <c r="U274" s="1"/>
      <c r="V274" s="1"/>
      <c r="W274" s="1"/>
      <c r="X274" s="1"/>
      <c r="Y274" s="1"/>
      <c r="Z274" s="1"/>
      <c r="AA274" s="1"/>
      <c r="AB274" s="1"/>
      <c r="AC274" s="1"/>
      <c r="AD274" s="1"/>
      <c r="AE274" s="1"/>
      <c r="AF274" s="1"/>
    </row>
    <row r="275" spans="1:32" x14ac:dyDescent="0.25">
      <c r="A275" s="1"/>
      <c r="B275" s="151"/>
      <c r="C275" s="149" t="s">
        <v>67</v>
      </c>
      <c r="D275" s="150" t="str">
        <f>IF('3-Acres History and SC Options'!N268&gt;'3-Acres History and SC Options'!M268,"1-B","1-A")</f>
        <v>1-A</v>
      </c>
      <c r="E275" s="151"/>
      <c r="F275" s="151"/>
      <c r="G275" s="151"/>
      <c r="H275" s="151"/>
      <c r="I275" s="151"/>
      <c r="J275" s="151"/>
      <c r="K275" s="152"/>
      <c r="L275" s="151"/>
      <c r="M275" s="151"/>
      <c r="N275" s="1"/>
      <c r="O275" s="1"/>
      <c r="P275" s="1"/>
      <c r="Q275" s="1"/>
      <c r="R275" s="1"/>
      <c r="S275" s="1"/>
      <c r="T275" s="1"/>
      <c r="U275" s="1"/>
      <c r="V275" s="1"/>
      <c r="W275" s="1"/>
      <c r="X275" s="1"/>
      <c r="Y275" s="1"/>
      <c r="Z275" s="1"/>
      <c r="AA275" s="1"/>
      <c r="AB275" s="1"/>
      <c r="AC275" s="1"/>
      <c r="AD275" s="1"/>
      <c r="AE275" s="1"/>
      <c r="AF275" s="1"/>
    </row>
    <row r="276" spans="1:32" x14ac:dyDescent="0.25">
      <c r="A276" s="1"/>
      <c r="B276" s="151"/>
      <c r="C276" s="153" t="s">
        <v>25</v>
      </c>
      <c r="D276" s="154" t="s">
        <v>26</v>
      </c>
      <c r="E276" s="155" t="s">
        <v>27</v>
      </c>
      <c r="F276" s="7">
        <v>2014</v>
      </c>
      <c r="G276" s="7">
        <v>2015</v>
      </c>
      <c r="H276" s="7">
        <v>2016</v>
      </c>
      <c r="I276" s="7">
        <v>2017</v>
      </c>
      <c r="J276" s="8">
        <v>2018</v>
      </c>
      <c r="K276" s="125" t="s">
        <v>23</v>
      </c>
      <c r="L276" s="127" t="s">
        <v>108</v>
      </c>
      <c r="M276" s="151"/>
      <c r="N276" s="1"/>
      <c r="O276" s="1"/>
      <c r="P276" s="1"/>
      <c r="Q276" s="1"/>
      <c r="R276" s="1"/>
      <c r="S276" s="1"/>
      <c r="T276" s="1"/>
      <c r="U276" s="1"/>
      <c r="V276" s="1"/>
      <c r="W276" s="1"/>
      <c r="X276" s="1"/>
      <c r="Y276" s="1"/>
      <c r="Z276" s="1"/>
      <c r="AA276" s="1"/>
      <c r="AB276" s="1"/>
      <c r="AC276" s="1"/>
      <c r="AD276" s="1"/>
      <c r="AE276" s="1"/>
      <c r="AF276" s="1"/>
    </row>
    <row r="277" spans="1:32" x14ac:dyDescent="0.25">
      <c r="A277" s="1"/>
      <c r="B277" s="151"/>
      <c r="C277" s="153" t="s">
        <v>19</v>
      </c>
      <c r="D277" s="156">
        <f>MAX('3-Acres History and SC Options'!N268,'3-Acres History and SC Options'!M268)</f>
        <v>0</v>
      </c>
      <c r="E277" s="157">
        <f>+'4-SC Yield Update'!I150</f>
        <v>2.1599999999999998E-16</v>
      </c>
      <c r="F277" s="9">
        <f>+O23/100*$E$277*$D$277*0.85</f>
        <v>0</v>
      </c>
      <c r="G277" s="9">
        <f t="shared" ref="G277:J277" si="22">+P23/100*$E$277*$D$277*0.85</f>
        <v>0</v>
      </c>
      <c r="H277" s="9">
        <f t="shared" si="22"/>
        <v>0</v>
      </c>
      <c r="I277" s="9">
        <f t="shared" si="22"/>
        <v>0</v>
      </c>
      <c r="J277" s="9">
        <f t="shared" si="22"/>
        <v>0</v>
      </c>
      <c r="K277" s="126">
        <f>SUM(F277:J277)</f>
        <v>0</v>
      </c>
      <c r="L277" s="126">
        <f>+K277/5</f>
        <v>0</v>
      </c>
      <c r="M277" s="151"/>
      <c r="N277" s="1"/>
      <c r="O277" s="1"/>
      <c r="P277" s="1"/>
      <c r="Q277" s="1"/>
      <c r="R277" s="1"/>
      <c r="S277" s="1"/>
      <c r="T277" s="1"/>
      <c r="U277" s="1"/>
      <c r="V277" s="1"/>
      <c r="W277" s="1"/>
      <c r="X277" s="1"/>
      <c r="Y277" s="1"/>
      <c r="Z277" s="1"/>
      <c r="AA277" s="1"/>
      <c r="AB277" s="1"/>
      <c r="AC277" s="1"/>
      <c r="AD277" s="1"/>
      <c r="AE277" s="1"/>
      <c r="AF277" s="1"/>
    </row>
    <row r="278" spans="1:32" x14ac:dyDescent="0.25">
      <c r="A278" s="1"/>
      <c r="B278" s="151"/>
      <c r="C278" s="153" t="s">
        <v>21</v>
      </c>
      <c r="D278" s="156">
        <f>MIN('3-Acres History and SC Options'!N279,'3-Acres History and SC Options'!M279)</f>
        <v>0</v>
      </c>
      <c r="E278" s="158"/>
      <c r="F278" s="151"/>
      <c r="G278" s="151"/>
      <c r="H278" s="151"/>
      <c r="I278" s="151"/>
      <c r="J278" s="151"/>
      <c r="K278" s="152"/>
      <c r="L278" s="143"/>
      <c r="M278" s="151"/>
      <c r="N278" s="1"/>
      <c r="O278" s="1"/>
      <c r="P278" s="1"/>
      <c r="Q278" s="1"/>
      <c r="R278" s="1"/>
      <c r="S278" s="1"/>
      <c r="T278" s="1"/>
      <c r="U278" s="1"/>
      <c r="V278" s="1"/>
      <c r="W278" s="1"/>
      <c r="X278" s="1"/>
      <c r="Y278" s="1"/>
      <c r="Z278" s="1"/>
      <c r="AA278" s="1"/>
      <c r="AB278" s="1"/>
      <c r="AC278" s="1"/>
      <c r="AD278" s="1"/>
      <c r="AE278" s="1"/>
      <c r="AF278" s="1"/>
    </row>
    <row r="279" spans="1:32" x14ac:dyDescent="0.25">
      <c r="A279" s="1"/>
      <c r="B279" s="143"/>
      <c r="C279" s="159" t="s">
        <v>67</v>
      </c>
      <c r="D279" s="160" t="s">
        <v>71</v>
      </c>
      <c r="E279" s="151"/>
      <c r="F279" s="151"/>
      <c r="G279" s="151"/>
      <c r="H279" s="151"/>
      <c r="I279" s="151"/>
      <c r="J279" s="151"/>
      <c r="K279" s="173"/>
      <c r="L279" s="176"/>
      <c r="M279" s="143"/>
      <c r="N279" s="1"/>
      <c r="O279" s="1"/>
      <c r="P279" s="1"/>
      <c r="Q279" s="1"/>
      <c r="R279" s="1"/>
      <c r="S279" s="1"/>
      <c r="T279" s="1"/>
      <c r="U279" s="1"/>
      <c r="V279" s="1"/>
      <c r="W279" s="1"/>
      <c r="X279" s="1"/>
      <c r="Y279" s="1"/>
      <c r="Z279" s="1"/>
      <c r="AA279" s="1"/>
      <c r="AB279" s="1"/>
      <c r="AC279" s="1"/>
      <c r="AD279" s="1"/>
      <c r="AE279" s="1"/>
      <c r="AF279" s="1"/>
    </row>
    <row r="280" spans="1:32" x14ac:dyDescent="0.25">
      <c r="A280" s="1"/>
      <c r="B280" s="143"/>
      <c r="C280" s="161" t="s">
        <v>25</v>
      </c>
      <c r="D280" s="162" t="s">
        <v>26</v>
      </c>
      <c r="E280" s="155" t="s">
        <v>27</v>
      </c>
      <c r="F280" s="7">
        <v>2014</v>
      </c>
      <c r="G280" s="7">
        <v>2015</v>
      </c>
      <c r="H280" s="7">
        <v>2016</v>
      </c>
      <c r="I280" s="7">
        <v>2017</v>
      </c>
      <c r="J280" s="7">
        <v>2018</v>
      </c>
      <c r="K280" s="127" t="s">
        <v>23</v>
      </c>
      <c r="L280" s="127" t="s">
        <v>108</v>
      </c>
      <c r="M280" s="143"/>
      <c r="N280" s="1"/>
      <c r="O280" s="1"/>
      <c r="P280" s="1"/>
      <c r="Q280" s="1"/>
      <c r="R280" s="1"/>
      <c r="S280" s="1"/>
      <c r="T280" s="1"/>
      <c r="U280" s="1"/>
      <c r="V280" s="1"/>
      <c r="W280" s="1"/>
      <c r="X280" s="1"/>
      <c r="Y280" s="1"/>
      <c r="Z280" s="1"/>
      <c r="AA280" s="1"/>
      <c r="AB280" s="1"/>
      <c r="AC280" s="1"/>
      <c r="AD280" s="1"/>
      <c r="AE280" s="1"/>
      <c r="AF280" s="1"/>
    </row>
    <row r="281" spans="1:32" x14ac:dyDescent="0.25">
      <c r="A281" s="1"/>
      <c r="B281" s="143"/>
      <c r="C281" s="163" t="s">
        <v>19</v>
      </c>
      <c r="D281" s="164">
        <f>+'3-Acres History and SC Options'!O268</f>
        <v>0</v>
      </c>
      <c r="E281" s="165">
        <f>+E277</f>
        <v>2.1599999999999998E-16</v>
      </c>
      <c r="F281" s="9">
        <f>+O23/100*$E$281*$D$281*0.85</f>
        <v>0</v>
      </c>
      <c r="G281" s="9">
        <f t="shared" ref="G281:J281" si="23">+P23/100*$E$281*$D$281*0.85</f>
        <v>0</v>
      </c>
      <c r="H281" s="9">
        <f t="shared" si="23"/>
        <v>0</v>
      </c>
      <c r="I281" s="9">
        <f t="shared" si="23"/>
        <v>0</v>
      </c>
      <c r="J281" s="9">
        <f t="shared" si="23"/>
        <v>0</v>
      </c>
      <c r="K281" s="126">
        <f>SUM(F281:J281)</f>
        <v>0</v>
      </c>
      <c r="L281" s="209">
        <f>+K281/5</f>
        <v>0</v>
      </c>
      <c r="M281" s="143"/>
      <c r="N281" s="1"/>
      <c r="O281" s="1"/>
      <c r="P281" s="1"/>
      <c r="Q281" s="1"/>
      <c r="R281" s="1"/>
      <c r="S281" s="1"/>
      <c r="T281" s="1"/>
      <c r="U281" s="1"/>
      <c r="V281" s="1"/>
      <c r="W281" s="1"/>
      <c r="X281" s="1"/>
      <c r="Y281" s="1"/>
      <c r="Z281" s="1"/>
      <c r="AA281" s="1"/>
      <c r="AB281" s="1"/>
      <c r="AC281" s="1"/>
      <c r="AD281" s="1"/>
      <c r="AE281" s="1"/>
      <c r="AF281" s="1"/>
    </row>
    <row r="282" spans="1:32" x14ac:dyDescent="0.25">
      <c r="A282" s="1"/>
      <c r="B282" s="143"/>
      <c r="C282" s="166" t="s">
        <v>11</v>
      </c>
      <c r="D282" s="167">
        <f>+'3-Acres History and SC Options'!O273</f>
        <v>0</v>
      </c>
      <c r="E282" s="320"/>
      <c r="F282" s="9">
        <f>+O27/2000*$E$282*$D$282*0.85</f>
        <v>0</v>
      </c>
      <c r="G282" s="9">
        <f t="shared" ref="G282:J282" si="24">+P27/2000*$E$282*$D$282*0.85</f>
        <v>0</v>
      </c>
      <c r="H282" s="9">
        <f t="shared" si="24"/>
        <v>0</v>
      </c>
      <c r="I282" s="9">
        <f t="shared" si="24"/>
        <v>0</v>
      </c>
      <c r="J282" s="9">
        <f t="shared" si="24"/>
        <v>0</v>
      </c>
      <c r="K282" s="126">
        <f>SUM(F282:J282)</f>
        <v>0</v>
      </c>
      <c r="L282" s="209">
        <f>+K282/5</f>
        <v>0</v>
      </c>
      <c r="M282" s="143"/>
      <c r="N282" s="1"/>
      <c r="O282" s="1"/>
      <c r="P282" s="1"/>
      <c r="Q282" s="1"/>
      <c r="R282" s="1"/>
      <c r="S282" s="1"/>
      <c r="T282" s="1"/>
      <c r="U282" s="1"/>
      <c r="V282" s="1"/>
      <c r="W282" s="1"/>
      <c r="X282" s="1"/>
      <c r="Y282" s="1"/>
      <c r="Z282" s="1"/>
      <c r="AA282" s="1"/>
      <c r="AB282" s="1"/>
      <c r="AC282" s="1"/>
      <c r="AD282" s="1"/>
      <c r="AE282" s="1"/>
      <c r="AF282" s="1"/>
    </row>
    <row r="283" spans="1:32" x14ac:dyDescent="0.25">
      <c r="A283" s="1"/>
      <c r="B283" s="143"/>
      <c r="C283" s="168" t="s">
        <v>72</v>
      </c>
      <c r="D283" s="169">
        <f>+G274-D281-D282</f>
        <v>0</v>
      </c>
      <c r="E283" s="151"/>
      <c r="F283" s="151"/>
      <c r="G283" s="151"/>
      <c r="H283" s="151"/>
      <c r="I283" s="151"/>
      <c r="J283" s="151"/>
      <c r="K283" s="152"/>
      <c r="L283" s="207"/>
      <c r="M283" s="143"/>
      <c r="N283" s="1"/>
      <c r="O283" s="1"/>
      <c r="P283" s="1"/>
      <c r="Q283" s="1"/>
      <c r="R283" s="1"/>
      <c r="S283" s="1"/>
      <c r="T283" s="1"/>
      <c r="U283" s="1"/>
      <c r="V283" s="1"/>
      <c r="W283" s="1"/>
      <c r="X283" s="1"/>
      <c r="Y283" s="1"/>
      <c r="Z283" s="1"/>
      <c r="AA283" s="1"/>
      <c r="AB283" s="1"/>
      <c r="AC283" s="1"/>
      <c r="AD283" s="1"/>
      <c r="AE283" s="1"/>
      <c r="AF283" s="1"/>
    </row>
    <row r="284" spans="1:32" x14ac:dyDescent="0.25">
      <c r="A284" s="1"/>
      <c r="B284" s="143"/>
      <c r="C284" s="170" t="s">
        <v>74</v>
      </c>
      <c r="D284" s="171"/>
      <c r="E284" s="171"/>
      <c r="F284" s="171"/>
      <c r="G284" s="171"/>
      <c r="H284" s="171"/>
      <c r="I284" s="171"/>
      <c r="J284" s="171"/>
      <c r="K284" s="126">
        <f>SUM(K281:K283)</f>
        <v>0</v>
      </c>
      <c r="L284" s="126">
        <f>+K284/5</f>
        <v>0</v>
      </c>
      <c r="M284" s="143"/>
      <c r="N284" s="1"/>
      <c r="O284" s="1"/>
      <c r="P284" s="1"/>
      <c r="Q284" s="1"/>
      <c r="R284" s="1"/>
      <c r="S284" s="1"/>
      <c r="T284" s="1"/>
      <c r="U284" s="1"/>
      <c r="V284" s="1"/>
      <c r="W284" s="1"/>
      <c r="X284" s="1"/>
      <c r="Y284" s="1"/>
      <c r="Z284" s="1"/>
      <c r="AA284" s="1"/>
      <c r="AB284" s="1"/>
      <c r="AC284" s="1"/>
      <c r="AD284" s="1"/>
      <c r="AE284" s="1"/>
      <c r="AF284" s="1"/>
    </row>
    <row r="285" spans="1:32" x14ac:dyDescent="0.25">
      <c r="A285" s="1"/>
      <c r="B285" s="143"/>
      <c r="C285" s="170"/>
      <c r="D285" s="171"/>
      <c r="E285" s="171"/>
      <c r="F285" s="171"/>
      <c r="G285" s="171"/>
      <c r="H285" s="171"/>
      <c r="I285" s="171"/>
      <c r="J285" s="171"/>
      <c r="K285" s="177"/>
      <c r="L285" s="208"/>
      <c r="M285" s="143"/>
      <c r="N285" s="1"/>
      <c r="O285" s="1"/>
      <c r="P285" s="1"/>
      <c r="Q285" s="1"/>
      <c r="R285" s="1"/>
      <c r="S285" s="1"/>
      <c r="T285" s="1"/>
      <c r="U285" s="1"/>
      <c r="V285" s="1"/>
      <c r="W285" s="1"/>
      <c r="X285" s="1"/>
      <c r="Y285" s="1"/>
      <c r="Z285" s="1"/>
      <c r="AA285" s="1"/>
      <c r="AB285" s="1"/>
      <c r="AC285" s="1"/>
      <c r="AD285" s="1"/>
      <c r="AE285" s="1"/>
      <c r="AF285" s="1"/>
    </row>
    <row r="286" spans="1:32" x14ac:dyDescent="0.25">
      <c r="A286" s="1"/>
      <c r="B286" s="143"/>
      <c r="C286" s="172" t="s">
        <v>73</v>
      </c>
      <c r="D286" s="171"/>
      <c r="E286" s="171"/>
      <c r="F286" s="171"/>
      <c r="G286" s="171"/>
      <c r="H286" s="171"/>
      <c r="I286" s="171"/>
      <c r="J286" s="171"/>
      <c r="K286" s="126">
        <f>+K277-K284</f>
        <v>0</v>
      </c>
      <c r="L286" s="126">
        <f>+K286/5</f>
        <v>0</v>
      </c>
      <c r="M286" s="143"/>
      <c r="N286" s="1"/>
      <c r="O286" s="1"/>
      <c r="P286" s="1"/>
      <c r="Q286" s="1"/>
      <c r="R286" s="1"/>
      <c r="S286" s="1"/>
      <c r="T286" s="1"/>
      <c r="U286" s="1"/>
      <c r="V286" s="1"/>
      <c r="W286" s="1"/>
      <c r="X286" s="1"/>
      <c r="Y286" s="1"/>
      <c r="Z286" s="1"/>
      <c r="AA286" s="1"/>
      <c r="AB286" s="1"/>
      <c r="AC286" s="1"/>
      <c r="AD286" s="1"/>
      <c r="AE286" s="1"/>
      <c r="AF286" s="1"/>
    </row>
    <row r="287" spans="1:32" x14ac:dyDescent="0.25">
      <c r="A287" s="1"/>
      <c r="B287" s="143"/>
      <c r="C287" s="170" t="s">
        <v>138</v>
      </c>
      <c r="D287" s="171"/>
      <c r="E287" s="171"/>
      <c r="F287" s="171"/>
      <c r="G287" s="171"/>
      <c r="H287" s="171"/>
      <c r="I287" s="171"/>
      <c r="J287" s="171"/>
      <c r="K287" s="177"/>
      <c r="L287" s="247" t="str">
        <f>IF(D283=0,"N/A",L286/D283)</f>
        <v>N/A</v>
      </c>
      <c r="M287" s="143"/>
      <c r="N287" s="1"/>
      <c r="O287" s="1"/>
      <c r="P287" s="1"/>
      <c r="Q287" s="1"/>
      <c r="R287" s="1"/>
      <c r="S287" s="1"/>
      <c r="T287" s="1"/>
      <c r="U287" s="1"/>
      <c r="V287" s="1"/>
      <c r="W287" s="1"/>
      <c r="X287" s="1"/>
      <c r="Y287" s="1"/>
      <c r="Z287" s="1"/>
      <c r="AA287" s="1"/>
      <c r="AB287" s="1"/>
      <c r="AC287" s="1"/>
      <c r="AD287" s="1"/>
      <c r="AE287" s="1"/>
      <c r="AF287" s="1"/>
    </row>
    <row r="288" spans="1:32" x14ac:dyDescent="0.25">
      <c r="A288" s="1"/>
      <c r="B288" s="389" t="str">
        <f>IF('2-FSN Entry and Summary'!B31&gt;0,"Continue to the next FSN","No further FSN available")</f>
        <v>No further FSN available</v>
      </c>
      <c r="C288" s="389"/>
      <c r="D288" s="389"/>
      <c r="E288" s="389"/>
      <c r="F288" s="389"/>
      <c r="G288" s="389"/>
      <c r="H288" s="389"/>
      <c r="I288" s="389"/>
      <c r="J288" s="389"/>
      <c r="K288" s="389"/>
      <c r="L288" s="389"/>
      <c r="M288" s="1"/>
      <c r="N288" s="1"/>
      <c r="O288" s="1"/>
      <c r="P288" s="1"/>
      <c r="Q288" s="1"/>
      <c r="R288" s="1"/>
      <c r="S288" s="1"/>
      <c r="T288" s="1"/>
      <c r="U288" s="1"/>
      <c r="V288" s="1"/>
      <c r="W288" s="1"/>
      <c r="X288" s="1"/>
      <c r="Y288" s="1"/>
      <c r="Z288" s="1"/>
      <c r="AA288" s="1"/>
      <c r="AB288" s="1"/>
      <c r="AC288" s="1"/>
      <c r="AD288" s="1"/>
      <c r="AE288" s="1"/>
      <c r="AF288" s="1"/>
    </row>
    <row r="289" spans="1:32" x14ac:dyDescent="0.25">
      <c r="A289" s="1"/>
      <c r="B289" s="389"/>
      <c r="C289" s="389"/>
      <c r="D289" s="389"/>
      <c r="E289" s="389"/>
      <c r="F289" s="389"/>
      <c r="G289" s="389"/>
      <c r="H289" s="389"/>
      <c r="I289" s="389"/>
      <c r="J289" s="389"/>
      <c r="K289" s="389"/>
      <c r="L289" s="389"/>
      <c r="M289" s="1"/>
      <c r="N289" s="1"/>
      <c r="O289" s="1"/>
      <c r="P289" s="1"/>
      <c r="Q289" s="1"/>
      <c r="R289" s="1"/>
      <c r="S289" s="1"/>
      <c r="T289" s="1"/>
      <c r="U289" s="1"/>
      <c r="V289" s="1"/>
      <c r="W289" s="1"/>
      <c r="X289" s="1"/>
      <c r="Y289" s="1"/>
      <c r="Z289" s="1"/>
      <c r="AA289" s="1"/>
      <c r="AB289" s="1"/>
      <c r="AC289" s="1"/>
      <c r="AD289" s="1"/>
      <c r="AE289" s="1"/>
      <c r="AF289" s="1"/>
    </row>
    <row r="290" spans="1:32" x14ac:dyDescent="0.25">
      <c r="A290" s="1"/>
      <c r="B290" s="151"/>
      <c r="C290" s="144" t="s">
        <v>22</v>
      </c>
      <c r="D290" s="145">
        <f>+'2-FSN Entry and Summary'!B31</f>
        <v>0</v>
      </c>
      <c r="E290" s="390" t="s">
        <v>75</v>
      </c>
      <c r="F290" s="391"/>
      <c r="G290" s="146">
        <f>+'2-FSN Entry and Summary'!C31</f>
        <v>0</v>
      </c>
      <c r="H290" s="147"/>
      <c r="I290" s="147"/>
      <c r="J290" s="147"/>
      <c r="K290" s="148"/>
      <c r="L290" s="175"/>
      <c r="M290" s="175"/>
      <c r="N290" s="1"/>
      <c r="O290" s="1"/>
      <c r="P290" s="1"/>
      <c r="Q290" s="1"/>
      <c r="R290" s="1"/>
      <c r="S290" s="1"/>
      <c r="T290" s="1"/>
      <c r="U290" s="1"/>
      <c r="V290" s="1"/>
      <c r="W290" s="1"/>
      <c r="X290" s="1"/>
      <c r="Y290" s="1"/>
      <c r="Z290" s="1"/>
      <c r="AA290" s="1"/>
      <c r="AB290" s="1"/>
      <c r="AC290" s="1"/>
      <c r="AD290" s="1"/>
      <c r="AE290" s="1"/>
      <c r="AF290" s="1"/>
    </row>
    <row r="291" spans="1:32" x14ac:dyDescent="0.25">
      <c r="A291" s="1"/>
      <c r="B291" s="151"/>
      <c r="C291" s="149" t="s">
        <v>67</v>
      </c>
      <c r="D291" s="150" t="str">
        <f>IF('3-Acres History and SC Options'!N286&gt;'3-Acres History and SC Options'!M286,"1-B","1-A")</f>
        <v>1-A</v>
      </c>
      <c r="E291" s="151"/>
      <c r="F291" s="151"/>
      <c r="G291" s="151"/>
      <c r="H291" s="151"/>
      <c r="I291" s="151"/>
      <c r="J291" s="151"/>
      <c r="K291" s="152"/>
      <c r="L291" s="151"/>
      <c r="M291" s="151"/>
      <c r="N291" s="1"/>
      <c r="O291" s="1"/>
      <c r="P291" s="1"/>
      <c r="Q291" s="1"/>
      <c r="R291" s="1"/>
      <c r="S291" s="1"/>
      <c r="T291" s="1"/>
      <c r="U291" s="1"/>
      <c r="V291" s="1"/>
      <c r="W291" s="1"/>
      <c r="X291" s="1"/>
      <c r="Y291" s="1"/>
      <c r="Z291" s="1"/>
      <c r="AA291" s="1"/>
      <c r="AB291" s="1"/>
      <c r="AC291" s="1"/>
      <c r="AD291" s="1"/>
      <c r="AE291" s="1"/>
      <c r="AF291" s="1"/>
    </row>
    <row r="292" spans="1:32" x14ac:dyDescent="0.25">
      <c r="A292" s="1"/>
      <c r="B292" s="151"/>
      <c r="C292" s="153" t="s">
        <v>25</v>
      </c>
      <c r="D292" s="154" t="s">
        <v>26</v>
      </c>
      <c r="E292" s="155" t="s">
        <v>27</v>
      </c>
      <c r="F292" s="7">
        <v>2014</v>
      </c>
      <c r="G292" s="7">
        <v>2015</v>
      </c>
      <c r="H292" s="7">
        <v>2016</v>
      </c>
      <c r="I292" s="7">
        <v>2017</v>
      </c>
      <c r="J292" s="8">
        <v>2018</v>
      </c>
      <c r="K292" s="125" t="s">
        <v>23</v>
      </c>
      <c r="L292" s="127" t="s">
        <v>108</v>
      </c>
      <c r="M292" s="151"/>
      <c r="N292" s="1"/>
      <c r="O292" s="1"/>
      <c r="P292" s="1"/>
      <c r="Q292" s="1"/>
      <c r="R292" s="1"/>
      <c r="S292" s="1"/>
      <c r="T292" s="1"/>
      <c r="U292" s="1"/>
      <c r="V292" s="1"/>
      <c r="W292" s="1"/>
      <c r="X292" s="1"/>
      <c r="Y292" s="1"/>
      <c r="Z292" s="1"/>
      <c r="AA292" s="1"/>
      <c r="AB292" s="1"/>
      <c r="AC292" s="1"/>
      <c r="AD292" s="1"/>
      <c r="AE292" s="1"/>
      <c r="AF292" s="1"/>
    </row>
    <row r="293" spans="1:32" x14ac:dyDescent="0.25">
      <c r="A293" s="1"/>
      <c r="B293" s="151"/>
      <c r="C293" s="153" t="s">
        <v>19</v>
      </c>
      <c r="D293" s="156">
        <f>MAX('3-Acres History and SC Options'!N286,'3-Acres History and SC Options'!M286)</f>
        <v>0</v>
      </c>
      <c r="E293" s="157">
        <f>+'4-SC Yield Update'!I159</f>
        <v>2.1599999999999998E-16</v>
      </c>
      <c r="F293" s="9">
        <f>+O23/100*$E$293*$D$293*0.85</f>
        <v>0</v>
      </c>
      <c r="G293" s="9">
        <f t="shared" ref="G293:J293" si="25">+P23/100*$E$293*$D$293*0.85</f>
        <v>0</v>
      </c>
      <c r="H293" s="9">
        <f t="shared" si="25"/>
        <v>0</v>
      </c>
      <c r="I293" s="9">
        <f t="shared" si="25"/>
        <v>0</v>
      </c>
      <c r="J293" s="9">
        <f t="shared" si="25"/>
        <v>0</v>
      </c>
      <c r="K293" s="126">
        <f>SUM(F293:J293)</f>
        <v>0</v>
      </c>
      <c r="L293" s="126">
        <f>+K293/5</f>
        <v>0</v>
      </c>
      <c r="M293" s="151"/>
      <c r="N293" s="1"/>
      <c r="O293" s="1"/>
      <c r="P293" s="1"/>
      <c r="Q293" s="1"/>
      <c r="R293" s="1"/>
      <c r="S293" s="1"/>
      <c r="T293" s="1"/>
      <c r="U293" s="1"/>
      <c r="V293" s="1"/>
      <c r="W293" s="1"/>
      <c r="X293" s="1"/>
      <c r="Y293" s="1"/>
      <c r="Z293" s="1"/>
      <c r="AA293" s="1"/>
      <c r="AB293" s="1"/>
      <c r="AC293" s="1"/>
      <c r="AD293" s="1"/>
      <c r="AE293" s="1"/>
      <c r="AF293" s="1"/>
    </row>
    <row r="294" spans="1:32" x14ac:dyDescent="0.25">
      <c r="A294" s="1"/>
      <c r="B294" s="151"/>
      <c r="C294" s="153" t="s">
        <v>21</v>
      </c>
      <c r="D294" s="156">
        <f>MIN('3-Acres History and SC Options'!N297,'3-Acres History and SC Options'!M297)</f>
        <v>0</v>
      </c>
      <c r="E294" s="158"/>
      <c r="F294" s="151"/>
      <c r="G294" s="151"/>
      <c r="H294" s="151"/>
      <c r="I294" s="151"/>
      <c r="J294" s="151"/>
      <c r="K294" s="152"/>
      <c r="L294" s="143"/>
      <c r="M294" s="151"/>
      <c r="N294" s="1"/>
      <c r="O294" s="1"/>
      <c r="P294" s="1"/>
      <c r="Q294" s="1"/>
      <c r="R294" s="1"/>
      <c r="S294" s="1"/>
      <c r="T294" s="1"/>
      <c r="U294" s="1"/>
      <c r="V294" s="1"/>
      <c r="W294" s="1"/>
      <c r="X294" s="1"/>
      <c r="Y294" s="1"/>
      <c r="Z294" s="1"/>
      <c r="AA294" s="1"/>
      <c r="AB294" s="1"/>
      <c r="AC294" s="1"/>
      <c r="AD294" s="1"/>
      <c r="AE294" s="1"/>
      <c r="AF294" s="1"/>
    </row>
    <row r="295" spans="1:32" x14ac:dyDescent="0.25">
      <c r="A295" s="1"/>
      <c r="B295" s="143"/>
      <c r="C295" s="159" t="s">
        <v>67</v>
      </c>
      <c r="D295" s="160" t="s">
        <v>71</v>
      </c>
      <c r="E295" s="151"/>
      <c r="F295" s="151"/>
      <c r="G295" s="151"/>
      <c r="H295" s="151"/>
      <c r="I295" s="151"/>
      <c r="J295" s="151"/>
      <c r="K295" s="173"/>
      <c r="L295" s="176"/>
      <c r="M295" s="143"/>
      <c r="N295" s="1"/>
      <c r="O295" s="1"/>
      <c r="P295" s="1"/>
      <c r="Q295" s="1"/>
      <c r="R295" s="1"/>
      <c r="S295" s="1"/>
      <c r="T295" s="1"/>
      <c r="U295" s="1"/>
      <c r="V295" s="1"/>
      <c r="W295" s="1"/>
      <c r="X295" s="1"/>
      <c r="Y295" s="1"/>
      <c r="Z295" s="1"/>
      <c r="AA295" s="1"/>
      <c r="AB295" s="1"/>
      <c r="AC295" s="1"/>
      <c r="AD295" s="1"/>
      <c r="AE295" s="1"/>
      <c r="AF295" s="1"/>
    </row>
    <row r="296" spans="1:32" x14ac:dyDescent="0.25">
      <c r="A296" s="1"/>
      <c r="B296" s="143"/>
      <c r="C296" s="161" t="s">
        <v>25</v>
      </c>
      <c r="D296" s="162" t="s">
        <v>26</v>
      </c>
      <c r="E296" s="155" t="s">
        <v>27</v>
      </c>
      <c r="F296" s="7">
        <v>2014</v>
      </c>
      <c r="G296" s="7">
        <v>2015</v>
      </c>
      <c r="H296" s="7">
        <v>2016</v>
      </c>
      <c r="I296" s="7">
        <v>2017</v>
      </c>
      <c r="J296" s="7">
        <v>2018</v>
      </c>
      <c r="K296" s="127" t="s">
        <v>23</v>
      </c>
      <c r="L296" s="127" t="s">
        <v>108</v>
      </c>
      <c r="M296" s="143"/>
      <c r="N296" s="1"/>
      <c r="O296" s="1"/>
      <c r="P296" s="1"/>
      <c r="Q296" s="1"/>
      <c r="R296" s="1"/>
      <c r="S296" s="1"/>
      <c r="T296" s="1"/>
      <c r="U296" s="1"/>
      <c r="V296" s="1"/>
      <c r="W296" s="1"/>
      <c r="X296" s="1"/>
      <c r="Y296" s="1"/>
      <c r="Z296" s="1"/>
      <c r="AA296" s="1"/>
      <c r="AB296" s="1"/>
      <c r="AC296" s="1"/>
      <c r="AD296" s="1"/>
      <c r="AE296" s="1"/>
      <c r="AF296" s="1"/>
    </row>
    <row r="297" spans="1:32" x14ac:dyDescent="0.25">
      <c r="A297" s="1"/>
      <c r="B297" s="143"/>
      <c r="C297" s="163" t="s">
        <v>19</v>
      </c>
      <c r="D297" s="164">
        <f>+'3-Acres History and SC Options'!O286</f>
        <v>0</v>
      </c>
      <c r="E297" s="165">
        <f>+E293</f>
        <v>2.1599999999999998E-16</v>
      </c>
      <c r="F297" s="9">
        <f>+O23/100*$E$297*$D$297*0.85</f>
        <v>0</v>
      </c>
      <c r="G297" s="9">
        <f t="shared" ref="G297:J297" si="26">+P23/100*$E$297*$D$297*0.85</f>
        <v>0</v>
      </c>
      <c r="H297" s="9">
        <f t="shared" si="26"/>
        <v>0</v>
      </c>
      <c r="I297" s="9">
        <f t="shared" si="26"/>
        <v>0</v>
      </c>
      <c r="J297" s="9">
        <f t="shared" si="26"/>
        <v>0</v>
      </c>
      <c r="K297" s="126">
        <f>SUM(F297:J297)</f>
        <v>0</v>
      </c>
      <c r="L297" s="209">
        <f>+K297/5</f>
        <v>0</v>
      </c>
      <c r="M297" s="143"/>
      <c r="N297" s="1"/>
      <c r="O297" s="1"/>
      <c r="P297" s="1"/>
      <c r="Q297" s="1"/>
      <c r="R297" s="1"/>
      <c r="S297" s="1"/>
      <c r="T297" s="1"/>
      <c r="U297" s="1"/>
      <c r="V297" s="1"/>
      <c r="W297" s="1"/>
      <c r="X297" s="1"/>
      <c r="Y297" s="1"/>
      <c r="Z297" s="1"/>
      <c r="AA297" s="1"/>
      <c r="AB297" s="1"/>
      <c r="AC297" s="1"/>
      <c r="AD297" s="1"/>
      <c r="AE297" s="1"/>
      <c r="AF297" s="1"/>
    </row>
    <row r="298" spans="1:32" x14ac:dyDescent="0.25">
      <c r="A298" s="1"/>
      <c r="B298" s="143"/>
      <c r="C298" s="166" t="s">
        <v>11</v>
      </c>
      <c r="D298" s="167">
        <f>+'3-Acres History and SC Options'!O291</f>
        <v>0</v>
      </c>
      <c r="E298" s="320"/>
      <c r="F298" s="9">
        <f>+O27/2000*$E$298*$D$298*0.85</f>
        <v>0</v>
      </c>
      <c r="G298" s="9">
        <f t="shared" ref="G298:J298" si="27">+P27/2000*$E$298*$D$298*0.85</f>
        <v>0</v>
      </c>
      <c r="H298" s="9">
        <f t="shared" si="27"/>
        <v>0</v>
      </c>
      <c r="I298" s="9">
        <f t="shared" si="27"/>
        <v>0</v>
      </c>
      <c r="J298" s="9">
        <f t="shared" si="27"/>
        <v>0</v>
      </c>
      <c r="K298" s="126">
        <f>SUM(F298:J298)</f>
        <v>0</v>
      </c>
      <c r="L298" s="209">
        <f>+K298/5</f>
        <v>0</v>
      </c>
      <c r="M298" s="143"/>
      <c r="N298" s="1"/>
      <c r="O298" s="1"/>
      <c r="P298" s="1"/>
      <c r="Q298" s="1"/>
      <c r="R298" s="1"/>
      <c r="S298" s="1"/>
      <c r="T298" s="1"/>
      <c r="U298" s="1"/>
      <c r="V298" s="1"/>
      <c r="W298" s="1"/>
      <c r="X298" s="1"/>
      <c r="Y298" s="1"/>
      <c r="Z298" s="1"/>
      <c r="AA298" s="1"/>
      <c r="AB298" s="1"/>
      <c r="AC298" s="1"/>
      <c r="AD298" s="1"/>
      <c r="AE298" s="1"/>
      <c r="AF298" s="1"/>
    </row>
    <row r="299" spans="1:32" x14ac:dyDescent="0.25">
      <c r="A299" s="1"/>
      <c r="B299" s="143"/>
      <c r="C299" s="168" t="s">
        <v>72</v>
      </c>
      <c r="D299" s="169">
        <f>+G290-D297-D298</f>
        <v>0</v>
      </c>
      <c r="E299" s="151"/>
      <c r="F299" s="151"/>
      <c r="G299" s="151"/>
      <c r="H299" s="151"/>
      <c r="I299" s="151"/>
      <c r="J299" s="151"/>
      <c r="K299" s="152"/>
      <c r="L299" s="207"/>
      <c r="M299" s="143"/>
      <c r="N299" s="1"/>
      <c r="O299" s="1"/>
      <c r="P299" s="1"/>
      <c r="Q299" s="1"/>
      <c r="R299" s="1"/>
      <c r="S299" s="1"/>
      <c r="T299" s="1"/>
      <c r="U299" s="1"/>
      <c r="V299" s="1"/>
      <c r="W299" s="1"/>
      <c r="X299" s="1"/>
      <c r="Y299" s="1"/>
      <c r="Z299" s="1"/>
      <c r="AA299" s="1"/>
      <c r="AB299" s="1"/>
      <c r="AC299" s="1"/>
      <c r="AD299" s="1"/>
      <c r="AE299" s="1"/>
      <c r="AF299" s="1"/>
    </row>
    <row r="300" spans="1:32" x14ac:dyDescent="0.25">
      <c r="A300" s="1"/>
      <c r="B300" s="143"/>
      <c r="C300" s="170" t="s">
        <v>74</v>
      </c>
      <c r="D300" s="171"/>
      <c r="E300" s="171"/>
      <c r="F300" s="171"/>
      <c r="G300" s="171"/>
      <c r="H300" s="171"/>
      <c r="I300" s="171"/>
      <c r="J300" s="171"/>
      <c r="K300" s="126">
        <f>SUM(K297:K299)</f>
        <v>0</v>
      </c>
      <c r="L300" s="126">
        <f>+K300/5</f>
        <v>0</v>
      </c>
      <c r="M300" s="143"/>
      <c r="N300" s="1"/>
      <c r="O300" s="1"/>
      <c r="P300" s="1"/>
      <c r="Q300" s="1"/>
      <c r="R300" s="1"/>
      <c r="S300" s="1"/>
      <c r="T300" s="1"/>
      <c r="U300" s="1"/>
      <c r="V300" s="1"/>
      <c r="W300" s="1"/>
      <c r="X300" s="1"/>
      <c r="Y300" s="1"/>
      <c r="Z300" s="1"/>
      <c r="AA300" s="1"/>
      <c r="AB300" s="1"/>
      <c r="AC300" s="1"/>
      <c r="AD300" s="1"/>
      <c r="AE300" s="1"/>
      <c r="AF300" s="1"/>
    </row>
    <row r="301" spans="1:32" x14ac:dyDescent="0.25">
      <c r="A301" s="1"/>
      <c r="B301" s="143"/>
      <c r="C301" s="170"/>
      <c r="D301" s="171"/>
      <c r="E301" s="171"/>
      <c r="F301" s="171"/>
      <c r="G301" s="171"/>
      <c r="H301" s="171"/>
      <c r="I301" s="171"/>
      <c r="J301" s="171"/>
      <c r="K301" s="177"/>
      <c r="L301" s="208"/>
      <c r="M301" s="143"/>
      <c r="N301" s="1"/>
      <c r="O301" s="1"/>
      <c r="P301" s="1"/>
      <c r="Q301" s="1"/>
      <c r="R301" s="1"/>
      <c r="S301" s="1"/>
      <c r="T301" s="1"/>
      <c r="U301" s="1"/>
      <c r="V301" s="1"/>
      <c r="W301" s="1"/>
      <c r="X301" s="1"/>
      <c r="Y301" s="1"/>
      <c r="Z301" s="1"/>
      <c r="AA301" s="1"/>
      <c r="AB301" s="1"/>
      <c r="AC301" s="1"/>
      <c r="AD301" s="1"/>
      <c r="AE301" s="1"/>
      <c r="AF301" s="1"/>
    </row>
    <row r="302" spans="1:32" x14ac:dyDescent="0.25">
      <c r="A302" s="1"/>
      <c r="B302" s="143"/>
      <c r="C302" s="172" t="s">
        <v>73</v>
      </c>
      <c r="D302" s="171"/>
      <c r="E302" s="171"/>
      <c r="F302" s="171"/>
      <c r="G302" s="171"/>
      <c r="H302" s="171"/>
      <c r="I302" s="171"/>
      <c r="J302" s="171"/>
      <c r="K302" s="126">
        <f>+K293-K300</f>
        <v>0</v>
      </c>
      <c r="L302" s="126">
        <f>+K302/5</f>
        <v>0</v>
      </c>
      <c r="M302" s="143"/>
      <c r="N302" s="1"/>
      <c r="O302" s="1"/>
      <c r="P302" s="1"/>
      <c r="Q302" s="1"/>
      <c r="R302" s="1"/>
      <c r="S302" s="1"/>
      <c r="T302" s="1"/>
      <c r="U302" s="1"/>
      <c r="V302" s="1"/>
      <c r="W302" s="1"/>
      <c r="X302" s="1"/>
      <c r="Y302" s="1"/>
      <c r="Z302" s="1"/>
      <c r="AA302" s="1"/>
      <c r="AB302" s="1"/>
      <c r="AC302" s="1"/>
      <c r="AD302" s="1"/>
      <c r="AE302" s="1"/>
      <c r="AF302" s="1"/>
    </row>
    <row r="303" spans="1:32" x14ac:dyDescent="0.25">
      <c r="A303" s="1"/>
      <c r="B303" s="143"/>
      <c r="C303" s="170" t="s">
        <v>138</v>
      </c>
      <c r="D303" s="171"/>
      <c r="E303" s="171"/>
      <c r="F303" s="171"/>
      <c r="G303" s="171"/>
      <c r="H303" s="171"/>
      <c r="I303" s="171"/>
      <c r="J303" s="171"/>
      <c r="K303" s="177"/>
      <c r="L303" s="247" t="str">
        <f>IF(D299=0,"N/A",L302/D299)</f>
        <v>N/A</v>
      </c>
      <c r="M303" s="143"/>
      <c r="N303" s="1"/>
      <c r="O303" s="1"/>
      <c r="P303" s="1"/>
      <c r="Q303" s="1"/>
      <c r="R303" s="1"/>
      <c r="S303" s="1"/>
      <c r="T303" s="1"/>
      <c r="U303" s="1"/>
      <c r="V303" s="1"/>
      <c r="W303" s="1"/>
      <c r="X303" s="1"/>
      <c r="Y303" s="1"/>
      <c r="Z303" s="1"/>
      <c r="AA303" s="1"/>
      <c r="AB303" s="1"/>
      <c r="AC303" s="1"/>
      <c r="AD303" s="1"/>
      <c r="AE303" s="1"/>
      <c r="AF303" s="1"/>
    </row>
    <row r="304" spans="1:32" x14ac:dyDescent="0.25">
      <c r="A304" s="1"/>
      <c r="B304" s="389" t="str">
        <f>IF('2-FSN Entry and Summary'!B32&gt;0,"Continue to the next FSN","No further FSN available")</f>
        <v>No further FSN available</v>
      </c>
      <c r="C304" s="389"/>
      <c r="D304" s="389"/>
      <c r="E304" s="389"/>
      <c r="F304" s="389"/>
      <c r="G304" s="389"/>
      <c r="H304" s="389"/>
      <c r="I304" s="389"/>
      <c r="J304" s="389"/>
      <c r="K304" s="389"/>
      <c r="L304" s="389"/>
      <c r="M304" s="1"/>
      <c r="N304" s="1"/>
      <c r="O304" s="1"/>
      <c r="P304" s="1"/>
      <c r="Q304" s="1"/>
      <c r="R304" s="1"/>
      <c r="S304" s="1"/>
      <c r="T304" s="1"/>
      <c r="U304" s="1"/>
      <c r="V304" s="1"/>
      <c r="W304" s="1"/>
      <c r="X304" s="1"/>
      <c r="Y304" s="1"/>
      <c r="Z304" s="1"/>
      <c r="AA304" s="1"/>
      <c r="AB304" s="1"/>
      <c r="AC304" s="1"/>
      <c r="AD304" s="1"/>
      <c r="AE304" s="1"/>
      <c r="AF304" s="1"/>
    </row>
    <row r="305" spans="1:32" x14ac:dyDescent="0.25">
      <c r="A305" s="1"/>
      <c r="B305" s="389"/>
      <c r="C305" s="389"/>
      <c r="D305" s="389"/>
      <c r="E305" s="389"/>
      <c r="F305" s="389"/>
      <c r="G305" s="389"/>
      <c r="H305" s="389"/>
      <c r="I305" s="389"/>
      <c r="J305" s="389"/>
      <c r="K305" s="389"/>
      <c r="L305" s="389"/>
      <c r="M305" s="1"/>
      <c r="N305" s="1"/>
      <c r="O305" s="1"/>
      <c r="P305" s="1"/>
      <c r="Q305" s="1"/>
      <c r="R305" s="1"/>
      <c r="S305" s="1"/>
      <c r="T305" s="1"/>
      <c r="U305" s="1"/>
      <c r="V305" s="1"/>
      <c r="W305" s="1"/>
      <c r="X305" s="1"/>
      <c r="Y305" s="1"/>
      <c r="Z305" s="1"/>
      <c r="AA305" s="1"/>
      <c r="AB305" s="1"/>
      <c r="AC305" s="1"/>
      <c r="AD305" s="1"/>
      <c r="AE305" s="1"/>
      <c r="AF305" s="1"/>
    </row>
    <row r="306" spans="1:32" x14ac:dyDescent="0.25">
      <c r="A306" s="1"/>
      <c r="B306" s="151"/>
      <c r="C306" s="144" t="s">
        <v>22</v>
      </c>
      <c r="D306" s="145">
        <f>+'2-FSN Entry and Summary'!B32</f>
        <v>0</v>
      </c>
      <c r="E306" s="390" t="s">
        <v>75</v>
      </c>
      <c r="F306" s="391"/>
      <c r="G306" s="146">
        <f>+'2-FSN Entry and Summary'!C32</f>
        <v>0</v>
      </c>
      <c r="H306" s="147"/>
      <c r="I306" s="147"/>
      <c r="J306" s="147"/>
      <c r="K306" s="148"/>
      <c r="L306" s="175"/>
      <c r="M306" s="175"/>
      <c r="N306" s="1"/>
      <c r="O306" s="1"/>
      <c r="P306" s="1"/>
      <c r="Q306" s="1"/>
      <c r="R306" s="1"/>
      <c r="S306" s="1"/>
      <c r="T306" s="1"/>
      <c r="U306" s="1"/>
      <c r="V306" s="1"/>
      <c r="W306" s="1"/>
      <c r="X306" s="1"/>
      <c r="Y306" s="1"/>
      <c r="Z306" s="1"/>
      <c r="AA306" s="1"/>
      <c r="AB306" s="1"/>
      <c r="AC306" s="1"/>
      <c r="AD306" s="1"/>
      <c r="AE306" s="1"/>
      <c r="AF306" s="1"/>
    </row>
    <row r="307" spans="1:32" x14ac:dyDescent="0.25">
      <c r="A307" s="1"/>
      <c r="B307" s="151"/>
      <c r="C307" s="149" t="s">
        <v>67</v>
      </c>
      <c r="D307" s="150" t="str">
        <f>IF('3-Acres History and SC Options'!N304&gt;'3-Acres History and SC Options'!M304,"1-B","1-A")</f>
        <v>1-A</v>
      </c>
      <c r="E307" s="151"/>
      <c r="F307" s="151"/>
      <c r="G307" s="151"/>
      <c r="H307" s="151"/>
      <c r="I307" s="151"/>
      <c r="J307" s="151"/>
      <c r="K307" s="152"/>
      <c r="L307" s="151"/>
      <c r="M307" s="151"/>
      <c r="N307" s="1"/>
      <c r="O307" s="1"/>
      <c r="P307" s="1"/>
      <c r="Q307" s="1"/>
      <c r="R307" s="1"/>
      <c r="S307" s="1"/>
      <c r="T307" s="1"/>
      <c r="U307" s="1"/>
      <c r="V307" s="1"/>
      <c r="W307" s="1"/>
      <c r="X307" s="1"/>
      <c r="Y307" s="1"/>
      <c r="Z307" s="1"/>
      <c r="AA307" s="1"/>
      <c r="AB307" s="1"/>
      <c r="AC307" s="1"/>
      <c r="AD307" s="1"/>
      <c r="AE307" s="1"/>
      <c r="AF307" s="1"/>
    </row>
    <row r="308" spans="1:32" x14ac:dyDescent="0.25">
      <c r="A308" s="1"/>
      <c r="B308" s="151"/>
      <c r="C308" s="153" t="s">
        <v>25</v>
      </c>
      <c r="D308" s="154" t="s">
        <v>26</v>
      </c>
      <c r="E308" s="155" t="s">
        <v>27</v>
      </c>
      <c r="F308" s="7">
        <v>2014</v>
      </c>
      <c r="G308" s="7">
        <v>2015</v>
      </c>
      <c r="H308" s="7">
        <v>2016</v>
      </c>
      <c r="I308" s="7">
        <v>2017</v>
      </c>
      <c r="J308" s="8">
        <v>2018</v>
      </c>
      <c r="K308" s="125" t="s">
        <v>23</v>
      </c>
      <c r="L308" s="127" t="s">
        <v>108</v>
      </c>
      <c r="M308" s="151"/>
      <c r="N308" s="1"/>
      <c r="O308" s="1"/>
      <c r="P308" s="1"/>
      <c r="Q308" s="1"/>
      <c r="R308" s="1"/>
      <c r="S308" s="1"/>
      <c r="T308" s="1"/>
      <c r="U308" s="1"/>
      <c r="V308" s="1"/>
      <c r="W308" s="1"/>
      <c r="X308" s="1"/>
      <c r="Y308" s="1"/>
      <c r="Z308" s="1"/>
      <c r="AA308" s="1"/>
      <c r="AB308" s="1"/>
      <c r="AC308" s="1"/>
      <c r="AD308" s="1"/>
      <c r="AE308" s="1"/>
      <c r="AF308" s="1"/>
    </row>
    <row r="309" spans="1:32" x14ac:dyDescent="0.25">
      <c r="A309" s="1"/>
      <c r="B309" s="151"/>
      <c r="C309" s="153" t="s">
        <v>19</v>
      </c>
      <c r="D309" s="156">
        <f>MAX('3-Acres History and SC Options'!N304,'3-Acres History and SC Options'!M304)</f>
        <v>0</v>
      </c>
      <c r="E309" s="157">
        <f>+'4-SC Yield Update'!I168</f>
        <v>2.1599999999999998E-16</v>
      </c>
      <c r="F309" s="9">
        <f>+O23/100*$E$309*$D$309*0.85</f>
        <v>0</v>
      </c>
      <c r="G309" s="9">
        <f t="shared" ref="G309:J309" si="28">+P23/100*$E$309*$D$309*0.85</f>
        <v>0</v>
      </c>
      <c r="H309" s="9">
        <f t="shared" si="28"/>
        <v>0</v>
      </c>
      <c r="I309" s="9">
        <f t="shared" si="28"/>
        <v>0</v>
      </c>
      <c r="J309" s="9">
        <f t="shared" si="28"/>
        <v>0</v>
      </c>
      <c r="K309" s="126">
        <f>SUM(F309:J309)</f>
        <v>0</v>
      </c>
      <c r="L309" s="126">
        <f>+K309/5</f>
        <v>0</v>
      </c>
      <c r="M309" s="151"/>
      <c r="N309" s="1"/>
      <c r="O309" s="1"/>
      <c r="P309" s="1"/>
      <c r="Q309" s="1"/>
      <c r="R309" s="1"/>
      <c r="S309" s="1"/>
      <c r="T309" s="1"/>
      <c r="U309" s="1"/>
      <c r="V309" s="1"/>
      <c r="W309" s="1"/>
      <c r="X309" s="1"/>
      <c r="Y309" s="1"/>
      <c r="Z309" s="1"/>
      <c r="AA309" s="1"/>
      <c r="AB309" s="1"/>
      <c r="AC309" s="1"/>
      <c r="AD309" s="1"/>
      <c r="AE309" s="1"/>
      <c r="AF309" s="1"/>
    </row>
    <row r="310" spans="1:32" x14ac:dyDescent="0.25">
      <c r="A310" s="1"/>
      <c r="B310" s="151"/>
      <c r="C310" s="153" t="s">
        <v>21</v>
      </c>
      <c r="D310" s="156">
        <f>MIN('3-Acres History and SC Options'!N315,'3-Acres History and SC Options'!M315)</f>
        <v>0</v>
      </c>
      <c r="E310" s="158"/>
      <c r="F310" s="151"/>
      <c r="G310" s="151"/>
      <c r="H310" s="151"/>
      <c r="I310" s="151"/>
      <c r="J310" s="151"/>
      <c r="K310" s="152"/>
      <c r="L310" s="143"/>
      <c r="M310" s="151"/>
      <c r="N310" s="1"/>
      <c r="O310" s="1"/>
      <c r="P310" s="1"/>
      <c r="Q310" s="1"/>
      <c r="R310" s="1"/>
      <c r="S310" s="1"/>
      <c r="T310" s="1"/>
      <c r="U310" s="1"/>
      <c r="V310" s="1"/>
      <c r="W310" s="1"/>
      <c r="X310" s="1"/>
      <c r="Y310" s="1"/>
      <c r="Z310" s="1"/>
      <c r="AA310" s="1"/>
      <c r="AB310" s="1"/>
      <c r="AC310" s="1"/>
      <c r="AD310" s="1"/>
      <c r="AE310" s="1"/>
      <c r="AF310" s="1"/>
    </row>
    <row r="311" spans="1:32" x14ac:dyDescent="0.25">
      <c r="A311" s="1"/>
      <c r="B311" s="143"/>
      <c r="C311" s="159" t="s">
        <v>67</v>
      </c>
      <c r="D311" s="160" t="s">
        <v>71</v>
      </c>
      <c r="E311" s="151"/>
      <c r="F311" s="151"/>
      <c r="G311" s="151"/>
      <c r="H311" s="151"/>
      <c r="I311" s="151"/>
      <c r="J311" s="151"/>
      <c r="K311" s="173"/>
      <c r="L311" s="176"/>
      <c r="M311" s="143"/>
      <c r="N311" s="1"/>
      <c r="O311" s="1"/>
      <c r="P311" s="1"/>
      <c r="Q311" s="1"/>
      <c r="R311" s="1"/>
      <c r="S311" s="1"/>
      <c r="T311" s="1"/>
      <c r="U311" s="1"/>
      <c r="V311" s="1"/>
      <c r="W311" s="1"/>
      <c r="X311" s="1"/>
      <c r="Y311" s="1"/>
      <c r="Z311" s="1"/>
      <c r="AA311" s="1"/>
      <c r="AB311" s="1"/>
      <c r="AC311" s="1"/>
      <c r="AD311" s="1"/>
      <c r="AE311" s="1"/>
      <c r="AF311" s="1"/>
    </row>
    <row r="312" spans="1:32" x14ac:dyDescent="0.25">
      <c r="A312" s="1"/>
      <c r="B312" s="143"/>
      <c r="C312" s="161" t="s">
        <v>25</v>
      </c>
      <c r="D312" s="162" t="s">
        <v>26</v>
      </c>
      <c r="E312" s="155" t="s">
        <v>27</v>
      </c>
      <c r="F312" s="7">
        <v>2014</v>
      </c>
      <c r="G312" s="7">
        <v>2015</v>
      </c>
      <c r="H312" s="7">
        <v>2016</v>
      </c>
      <c r="I312" s="7">
        <v>2017</v>
      </c>
      <c r="J312" s="7">
        <v>2018</v>
      </c>
      <c r="K312" s="127" t="s">
        <v>23</v>
      </c>
      <c r="L312" s="127" t="s">
        <v>108</v>
      </c>
      <c r="M312" s="143"/>
      <c r="N312" s="1"/>
      <c r="O312" s="1"/>
      <c r="P312" s="1"/>
      <c r="Q312" s="1"/>
      <c r="R312" s="1"/>
      <c r="S312" s="1"/>
      <c r="T312" s="1"/>
      <c r="U312" s="1"/>
      <c r="V312" s="1"/>
      <c r="W312" s="1"/>
      <c r="X312" s="1"/>
      <c r="Y312" s="1"/>
      <c r="Z312" s="1"/>
      <c r="AA312" s="1"/>
      <c r="AB312" s="1"/>
      <c r="AC312" s="1"/>
      <c r="AD312" s="1"/>
      <c r="AE312" s="1"/>
      <c r="AF312" s="1"/>
    </row>
    <row r="313" spans="1:32" x14ac:dyDescent="0.25">
      <c r="A313" s="1"/>
      <c r="B313" s="143"/>
      <c r="C313" s="163" t="s">
        <v>19</v>
      </c>
      <c r="D313" s="164">
        <f>+'3-Acres History and SC Options'!O304</f>
        <v>0</v>
      </c>
      <c r="E313" s="165">
        <f>+E309</f>
        <v>2.1599999999999998E-16</v>
      </c>
      <c r="F313" s="9">
        <f>+O23/100*$E$313*$D$313*0.85</f>
        <v>0</v>
      </c>
      <c r="G313" s="9">
        <f t="shared" ref="G313:J313" si="29">+P23/100*$E$313*$D$313*0.85</f>
        <v>0</v>
      </c>
      <c r="H313" s="9">
        <f t="shared" si="29"/>
        <v>0</v>
      </c>
      <c r="I313" s="9">
        <f t="shared" si="29"/>
        <v>0</v>
      </c>
      <c r="J313" s="9">
        <f t="shared" si="29"/>
        <v>0</v>
      </c>
      <c r="K313" s="126">
        <f>SUM(F313:J313)</f>
        <v>0</v>
      </c>
      <c r="L313" s="209">
        <f>+K313/5</f>
        <v>0</v>
      </c>
      <c r="M313" s="143"/>
      <c r="N313" s="1"/>
      <c r="O313" s="1"/>
      <c r="P313" s="1"/>
      <c r="Q313" s="1"/>
      <c r="R313" s="1"/>
      <c r="S313" s="1"/>
      <c r="T313" s="1"/>
      <c r="U313" s="1"/>
      <c r="V313" s="1"/>
      <c r="W313" s="1"/>
      <c r="X313" s="1"/>
      <c r="Y313" s="1"/>
      <c r="Z313" s="1"/>
      <c r="AA313" s="1"/>
      <c r="AB313" s="1"/>
      <c r="AC313" s="1"/>
      <c r="AD313" s="1"/>
      <c r="AE313" s="1"/>
      <c r="AF313" s="1"/>
    </row>
    <row r="314" spans="1:32" x14ac:dyDescent="0.25">
      <c r="A314" s="1"/>
      <c r="B314" s="143"/>
      <c r="C314" s="166" t="s">
        <v>11</v>
      </c>
      <c r="D314" s="167">
        <f>+'3-Acres History and SC Options'!O309</f>
        <v>0</v>
      </c>
      <c r="E314" s="320"/>
      <c r="F314" s="9">
        <f>+O27/2000*$E$314*$D$314*0.85</f>
        <v>0</v>
      </c>
      <c r="G314" s="9">
        <f t="shared" ref="G314:J314" si="30">+P27/2000*$E$314*$D$314*0.85</f>
        <v>0</v>
      </c>
      <c r="H314" s="9">
        <f t="shared" si="30"/>
        <v>0</v>
      </c>
      <c r="I314" s="9">
        <f t="shared" si="30"/>
        <v>0</v>
      </c>
      <c r="J314" s="9">
        <f t="shared" si="30"/>
        <v>0</v>
      </c>
      <c r="K314" s="126">
        <f>SUM(F314:J314)</f>
        <v>0</v>
      </c>
      <c r="L314" s="209">
        <f>+K314/5</f>
        <v>0</v>
      </c>
      <c r="M314" s="143"/>
      <c r="N314" s="1"/>
      <c r="O314" s="1"/>
      <c r="P314" s="1"/>
      <c r="Q314" s="1"/>
      <c r="R314" s="1"/>
      <c r="S314" s="1"/>
      <c r="T314" s="1"/>
      <c r="U314" s="1"/>
      <c r="V314" s="1"/>
      <c r="W314" s="1"/>
      <c r="X314" s="1"/>
      <c r="Y314" s="1"/>
      <c r="Z314" s="1"/>
      <c r="AA314" s="1"/>
      <c r="AB314" s="1"/>
      <c r="AC314" s="1"/>
      <c r="AD314" s="1"/>
      <c r="AE314" s="1"/>
      <c r="AF314" s="1"/>
    </row>
    <row r="315" spans="1:32" x14ac:dyDescent="0.25">
      <c r="A315" s="1"/>
      <c r="B315" s="143"/>
      <c r="C315" s="168" t="s">
        <v>72</v>
      </c>
      <c r="D315" s="169">
        <f>+G306-D313-D314</f>
        <v>0</v>
      </c>
      <c r="E315" s="151"/>
      <c r="F315" s="151"/>
      <c r="G315" s="151"/>
      <c r="H315" s="151"/>
      <c r="I315" s="151"/>
      <c r="J315" s="151"/>
      <c r="K315" s="152"/>
      <c r="L315" s="207"/>
      <c r="M315" s="143"/>
      <c r="N315" s="1"/>
      <c r="O315" s="1"/>
      <c r="P315" s="1"/>
      <c r="Q315" s="1"/>
      <c r="R315" s="1"/>
      <c r="S315" s="1"/>
      <c r="T315" s="1"/>
      <c r="U315" s="1"/>
      <c r="V315" s="1"/>
      <c r="W315" s="1"/>
      <c r="X315" s="1"/>
      <c r="Y315" s="1"/>
      <c r="Z315" s="1"/>
      <c r="AA315" s="1"/>
      <c r="AB315" s="1"/>
      <c r="AC315" s="1"/>
      <c r="AD315" s="1"/>
      <c r="AE315" s="1"/>
      <c r="AF315" s="1"/>
    </row>
    <row r="316" spans="1:32" x14ac:dyDescent="0.25">
      <c r="A316" s="1"/>
      <c r="B316" s="143"/>
      <c r="C316" s="170" t="s">
        <v>74</v>
      </c>
      <c r="D316" s="171"/>
      <c r="E316" s="171"/>
      <c r="F316" s="171"/>
      <c r="G316" s="171"/>
      <c r="H316" s="171"/>
      <c r="I316" s="171"/>
      <c r="J316" s="171"/>
      <c r="K316" s="126">
        <f>SUM(K313:K315)</f>
        <v>0</v>
      </c>
      <c r="L316" s="126">
        <f>+K316/5</f>
        <v>0</v>
      </c>
      <c r="M316" s="143"/>
      <c r="N316" s="1"/>
      <c r="O316" s="1"/>
      <c r="P316" s="1"/>
      <c r="Q316" s="1"/>
      <c r="R316" s="1"/>
      <c r="S316" s="1"/>
      <c r="T316" s="1"/>
      <c r="U316" s="1"/>
      <c r="V316" s="1"/>
      <c r="W316" s="1"/>
      <c r="X316" s="1"/>
      <c r="Y316" s="1"/>
      <c r="Z316" s="1"/>
      <c r="AA316" s="1"/>
      <c r="AB316" s="1"/>
      <c r="AC316" s="1"/>
      <c r="AD316" s="1"/>
      <c r="AE316" s="1"/>
      <c r="AF316" s="1"/>
    </row>
    <row r="317" spans="1:32" x14ac:dyDescent="0.25">
      <c r="A317" s="1"/>
      <c r="B317" s="143"/>
      <c r="C317" s="170"/>
      <c r="D317" s="171"/>
      <c r="E317" s="171"/>
      <c r="F317" s="171"/>
      <c r="G317" s="171"/>
      <c r="H317" s="171"/>
      <c r="I317" s="171"/>
      <c r="J317" s="171"/>
      <c r="K317" s="177"/>
      <c r="L317" s="208"/>
      <c r="M317" s="143"/>
      <c r="N317" s="1"/>
      <c r="O317" s="1"/>
      <c r="P317" s="1"/>
      <c r="Q317" s="1"/>
      <c r="R317" s="1"/>
      <c r="S317" s="1"/>
      <c r="T317" s="1"/>
      <c r="U317" s="1"/>
      <c r="V317" s="1"/>
      <c r="W317" s="1"/>
      <c r="X317" s="1"/>
      <c r="Y317" s="1"/>
      <c r="Z317" s="1"/>
      <c r="AA317" s="1"/>
      <c r="AB317" s="1"/>
      <c r="AC317" s="1"/>
      <c r="AD317" s="1"/>
      <c r="AE317" s="1"/>
      <c r="AF317" s="1"/>
    </row>
    <row r="318" spans="1:32" x14ac:dyDescent="0.25">
      <c r="A318" s="1"/>
      <c r="B318" s="143"/>
      <c r="C318" s="172" t="s">
        <v>73</v>
      </c>
      <c r="D318" s="171"/>
      <c r="E318" s="171"/>
      <c r="F318" s="171"/>
      <c r="G318" s="171"/>
      <c r="H318" s="171"/>
      <c r="I318" s="171"/>
      <c r="J318" s="171"/>
      <c r="K318" s="126">
        <f>+K309-K316</f>
        <v>0</v>
      </c>
      <c r="L318" s="126">
        <f>+K318/5</f>
        <v>0</v>
      </c>
      <c r="M318" s="143"/>
      <c r="N318" s="1"/>
      <c r="O318" s="1"/>
      <c r="P318" s="1"/>
      <c r="Q318" s="1"/>
      <c r="R318" s="1"/>
      <c r="S318" s="1"/>
      <c r="T318" s="1"/>
      <c r="U318" s="1"/>
      <c r="V318" s="1"/>
      <c r="W318" s="1"/>
      <c r="X318" s="1"/>
      <c r="Y318" s="1"/>
      <c r="Z318" s="1"/>
      <c r="AA318" s="1"/>
      <c r="AB318" s="1"/>
      <c r="AC318" s="1"/>
      <c r="AD318" s="1"/>
      <c r="AE318" s="1"/>
      <c r="AF318" s="1"/>
    </row>
    <row r="319" spans="1:32" x14ac:dyDescent="0.25">
      <c r="A319" s="1"/>
      <c r="B319" s="143"/>
      <c r="C319" s="170" t="s">
        <v>138</v>
      </c>
      <c r="D319" s="171"/>
      <c r="E319" s="171"/>
      <c r="F319" s="171"/>
      <c r="G319" s="171"/>
      <c r="H319" s="171"/>
      <c r="I319" s="171"/>
      <c r="J319" s="171"/>
      <c r="K319" s="177"/>
      <c r="L319" s="247" t="str">
        <f>IF(D315=0,"N/A",L318/D315)</f>
        <v>N/A</v>
      </c>
      <c r="M319" s="143"/>
      <c r="N319" s="1"/>
      <c r="O319" s="1"/>
      <c r="P319" s="1"/>
      <c r="Q319" s="1"/>
      <c r="R319" s="1"/>
      <c r="S319" s="1"/>
      <c r="T319" s="1"/>
      <c r="U319" s="1"/>
      <c r="V319" s="1"/>
      <c r="W319" s="1"/>
      <c r="X319" s="1"/>
      <c r="Y319" s="1"/>
      <c r="Z319" s="1"/>
      <c r="AA319" s="1"/>
      <c r="AB319" s="1"/>
      <c r="AC319" s="1"/>
      <c r="AD319" s="1"/>
      <c r="AE319" s="1"/>
      <c r="AF319" s="1"/>
    </row>
    <row r="320" spans="1:32" x14ac:dyDescent="0.25">
      <c r="A320" s="1"/>
      <c r="B320" s="389" t="str">
        <f>IF('2-FSN Entry and Summary'!B33&gt;0,"Continue to the next FSN","No further FSN available")</f>
        <v>No further FSN available</v>
      </c>
      <c r="C320" s="389"/>
      <c r="D320" s="389"/>
      <c r="E320" s="389"/>
      <c r="F320" s="389"/>
      <c r="G320" s="389"/>
      <c r="H320" s="389"/>
      <c r="I320" s="389"/>
      <c r="J320" s="389"/>
      <c r="K320" s="389"/>
      <c r="L320" s="389"/>
      <c r="M320" s="1"/>
      <c r="N320" s="1"/>
      <c r="O320" s="1"/>
      <c r="P320" s="1"/>
      <c r="Q320" s="1"/>
      <c r="R320" s="1"/>
      <c r="S320" s="1"/>
      <c r="T320" s="1"/>
      <c r="U320" s="1"/>
      <c r="V320" s="1"/>
      <c r="W320" s="1"/>
      <c r="X320" s="1"/>
      <c r="Y320" s="1"/>
      <c r="Z320" s="1"/>
      <c r="AA320" s="1"/>
      <c r="AB320" s="1"/>
      <c r="AC320" s="1"/>
      <c r="AD320" s="1"/>
      <c r="AE320" s="1"/>
      <c r="AF320" s="1"/>
    </row>
    <row r="321" spans="1:32" x14ac:dyDescent="0.25">
      <c r="A321" s="1"/>
      <c r="B321" s="389"/>
      <c r="C321" s="389"/>
      <c r="D321" s="389"/>
      <c r="E321" s="389"/>
      <c r="F321" s="389"/>
      <c r="G321" s="389"/>
      <c r="H321" s="389"/>
      <c r="I321" s="389"/>
      <c r="J321" s="389"/>
      <c r="K321" s="389"/>
      <c r="L321" s="389"/>
      <c r="M321" s="1"/>
      <c r="N321" s="1"/>
      <c r="O321" s="1"/>
      <c r="P321" s="1"/>
      <c r="Q321" s="1"/>
      <c r="R321" s="1"/>
      <c r="S321" s="1"/>
      <c r="T321" s="1"/>
      <c r="U321" s="1"/>
      <c r="V321" s="1"/>
      <c r="W321" s="1"/>
      <c r="X321" s="1"/>
      <c r="Y321" s="1"/>
      <c r="Z321" s="1"/>
      <c r="AA321" s="1"/>
      <c r="AB321" s="1"/>
      <c r="AC321" s="1"/>
      <c r="AD321" s="1"/>
      <c r="AE321" s="1"/>
      <c r="AF321" s="1"/>
    </row>
    <row r="322" spans="1:32" x14ac:dyDescent="0.25">
      <c r="A322" s="1"/>
      <c r="B322" s="151"/>
      <c r="C322" s="144" t="s">
        <v>22</v>
      </c>
      <c r="D322" s="145">
        <f>+'2-FSN Entry and Summary'!B33</f>
        <v>0</v>
      </c>
      <c r="E322" s="390" t="s">
        <v>75</v>
      </c>
      <c r="F322" s="391"/>
      <c r="G322" s="146">
        <f>+'2-FSN Entry and Summary'!C33</f>
        <v>0</v>
      </c>
      <c r="H322" s="147"/>
      <c r="I322" s="147"/>
      <c r="J322" s="147"/>
      <c r="K322" s="148"/>
      <c r="L322" s="175"/>
      <c r="M322" s="175"/>
      <c r="N322" s="1"/>
      <c r="O322" s="1"/>
      <c r="P322" s="1"/>
      <c r="Q322" s="1"/>
      <c r="R322" s="1"/>
      <c r="S322" s="1"/>
      <c r="T322" s="1"/>
      <c r="U322" s="1"/>
      <c r="V322" s="1"/>
      <c r="W322" s="1"/>
      <c r="X322" s="1"/>
      <c r="Y322" s="1"/>
      <c r="Z322" s="1"/>
      <c r="AA322" s="1"/>
      <c r="AB322" s="1"/>
      <c r="AC322" s="1"/>
      <c r="AD322" s="1"/>
      <c r="AE322" s="1"/>
      <c r="AF322" s="1"/>
    </row>
    <row r="323" spans="1:32" x14ac:dyDescent="0.25">
      <c r="A323" s="1"/>
      <c r="B323" s="151"/>
      <c r="C323" s="149" t="s">
        <v>67</v>
      </c>
      <c r="D323" s="150" t="str">
        <f>IF('3-Acres History and SC Options'!N322&gt;'3-Acres History and SC Options'!M322,"1-B","1-A")</f>
        <v>1-A</v>
      </c>
      <c r="E323" s="151"/>
      <c r="F323" s="151"/>
      <c r="G323" s="151"/>
      <c r="H323" s="151"/>
      <c r="I323" s="151"/>
      <c r="J323" s="151"/>
      <c r="K323" s="152"/>
      <c r="L323" s="151"/>
      <c r="M323" s="151"/>
      <c r="N323" s="1"/>
      <c r="O323" s="1"/>
      <c r="P323" s="1"/>
      <c r="Q323" s="1"/>
      <c r="R323" s="1"/>
      <c r="S323" s="1"/>
      <c r="T323" s="1"/>
      <c r="U323" s="1"/>
      <c r="V323" s="1"/>
      <c r="W323" s="1"/>
      <c r="X323" s="1"/>
      <c r="Y323" s="1"/>
      <c r="Z323" s="1"/>
      <c r="AA323" s="1"/>
      <c r="AB323" s="1"/>
      <c r="AC323" s="1"/>
      <c r="AD323" s="1"/>
      <c r="AE323" s="1"/>
      <c r="AF323" s="1"/>
    </row>
    <row r="324" spans="1:32" x14ac:dyDescent="0.25">
      <c r="A324" s="1"/>
      <c r="B324" s="151"/>
      <c r="C324" s="153" t="s">
        <v>25</v>
      </c>
      <c r="D324" s="154" t="s">
        <v>26</v>
      </c>
      <c r="E324" s="155" t="s">
        <v>27</v>
      </c>
      <c r="F324" s="7">
        <v>2014</v>
      </c>
      <c r="G324" s="7">
        <v>2015</v>
      </c>
      <c r="H324" s="7">
        <v>2016</v>
      </c>
      <c r="I324" s="7">
        <v>2017</v>
      </c>
      <c r="J324" s="8">
        <v>2018</v>
      </c>
      <c r="K324" s="125" t="s">
        <v>23</v>
      </c>
      <c r="L324" s="127" t="s">
        <v>108</v>
      </c>
      <c r="M324" s="151"/>
      <c r="N324" s="1"/>
      <c r="O324" s="1"/>
      <c r="P324" s="1"/>
      <c r="Q324" s="1"/>
      <c r="R324" s="1"/>
      <c r="S324" s="1"/>
      <c r="T324" s="1"/>
      <c r="U324" s="1"/>
      <c r="V324" s="1"/>
      <c r="W324" s="1"/>
      <c r="X324" s="1"/>
      <c r="Y324" s="1"/>
      <c r="Z324" s="1"/>
      <c r="AA324" s="1"/>
      <c r="AB324" s="1"/>
      <c r="AC324" s="1"/>
      <c r="AD324" s="1"/>
      <c r="AE324" s="1"/>
      <c r="AF324" s="1"/>
    </row>
    <row r="325" spans="1:32" x14ac:dyDescent="0.25">
      <c r="A325" s="1"/>
      <c r="B325" s="151"/>
      <c r="C325" s="153" t="s">
        <v>19</v>
      </c>
      <c r="D325" s="156">
        <f>MAX('3-Acres History and SC Options'!N322,'3-Acres History and SC Options'!M322)</f>
        <v>0</v>
      </c>
      <c r="E325" s="157">
        <f>+'4-SC Yield Update'!I177</f>
        <v>2.1599999999999998E-16</v>
      </c>
      <c r="F325" s="9">
        <f>+O23/100*$E$325*$D$325*0.85</f>
        <v>0</v>
      </c>
      <c r="G325" s="9">
        <f t="shared" ref="G325:J325" si="31">+P23/100*$E$325*$D$325*0.85</f>
        <v>0</v>
      </c>
      <c r="H325" s="9">
        <f t="shared" si="31"/>
        <v>0</v>
      </c>
      <c r="I325" s="9">
        <f t="shared" si="31"/>
        <v>0</v>
      </c>
      <c r="J325" s="9">
        <f t="shared" si="31"/>
        <v>0</v>
      </c>
      <c r="K325" s="126">
        <f>SUM(F325:J325)</f>
        <v>0</v>
      </c>
      <c r="L325" s="126">
        <f>+K325/5</f>
        <v>0</v>
      </c>
      <c r="M325" s="151"/>
      <c r="N325" s="1"/>
      <c r="O325" s="1"/>
      <c r="P325" s="1"/>
      <c r="Q325" s="1"/>
      <c r="R325" s="1"/>
      <c r="S325" s="1"/>
      <c r="T325" s="1"/>
      <c r="U325" s="1"/>
      <c r="V325" s="1"/>
      <c r="W325" s="1"/>
      <c r="X325" s="1"/>
      <c r="Y325" s="1"/>
      <c r="Z325" s="1"/>
      <c r="AA325" s="1"/>
      <c r="AB325" s="1"/>
      <c r="AC325" s="1"/>
      <c r="AD325" s="1"/>
      <c r="AE325" s="1"/>
      <c r="AF325" s="1"/>
    </row>
    <row r="326" spans="1:32" x14ac:dyDescent="0.25">
      <c r="A326" s="1"/>
      <c r="B326" s="151"/>
      <c r="C326" s="153" t="s">
        <v>21</v>
      </c>
      <c r="D326" s="156">
        <f>MIN('3-Acres History and SC Options'!N333,'3-Acres History and SC Options'!M333)</f>
        <v>0</v>
      </c>
      <c r="E326" s="158"/>
      <c r="F326" s="151"/>
      <c r="G326" s="151"/>
      <c r="H326" s="151"/>
      <c r="I326" s="151"/>
      <c r="J326" s="151"/>
      <c r="K326" s="152"/>
      <c r="L326" s="143"/>
      <c r="M326" s="151"/>
      <c r="N326" s="1"/>
      <c r="O326" s="1"/>
      <c r="P326" s="1"/>
      <c r="Q326" s="1"/>
      <c r="R326" s="1"/>
      <c r="S326" s="1"/>
      <c r="T326" s="1"/>
      <c r="U326" s="1"/>
      <c r="V326" s="1"/>
      <c r="W326" s="1"/>
      <c r="X326" s="1"/>
      <c r="Y326" s="1"/>
      <c r="Z326" s="1"/>
      <c r="AA326" s="1"/>
      <c r="AB326" s="1"/>
      <c r="AC326" s="1"/>
      <c r="AD326" s="1"/>
      <c r="AE326" s="1"/>
      <c r="AF326" s="1"/>
    </row>
    <row r="327" spans="1:32" x14ac:dyDescent="0.25">
      <c r="A327" s="1"/>
      <c r="B327" s="143"/>
      <c r="C327" s="159" t="s">
        <v>67</v>
      </c>
      <c r="D327" s="160" t="s">
        <v>71</v>
      </c>
      <c r="E327" s="151"/>
      <c r="F327" s="151"/>
      <c r="G327" s="151"/>
      <c r="H327" s="151"/>
      <c r="I327" s="151"/>
      <c r="J327" s="151"/>
      <c r="K327" s="173"/>
      <c r="L327" s="176"/>
      <c r="M327" s="143"/>
      <c r="N327" s="1"/>
      <c r="O327" s="1"/>
      <c r="P327" s="1"/>
      <c r="Q327" s="1"/>
      <c r="R327" s="1"/>
      <c r="S327" s="1"/>
      <c r="T327" s="1"/>
      <c r="U327" s="1"/>
      <c r="V327" s="1"/>
      <c r="W327" s="1"/>
      <c r="X327" s="1"/>
      <c r="Y327" s="1"/>
      <c r="Z327" s="1"/>
      <c r="AA327" s="1"/>
      <c r="AB327" s="1"/>
      <c r="AC327" s="1"/>
      <c r="AD327" s="1"/>
      <c r="AE327" s="1"/>
      <c r="AF327" s="1"/>
    </row>
    <row r="328" spans="1:32" x14ac:dyDescent="0.25">
      <c r="A328" s="1"/>
      <c r="B328" s="143"/>
      <c r="C328" s="161" t="s">
        <v>25</v>
      </c>
      <c r="D328" s="162" t="s">
        <v>26</v>
      </c>
      <c r="E328" s="155" t="s">
        <v>27</v>
      </c>
      <c r="F328" s="7">
        <v>2014</v>
      </c>
      <c r="G328" s="7">
        <v>2015</v>
      </c>
      <c r="H328" s="7">
        <v>2016</v>
      </c>
      <c r="I328" s="7">
        <v>2017</v>
      </c>
      <c r="J328" s="7">
        <v>2018</v>
      </c>
      <c r="K328" s="127" t="s">
        <v>23</v>
      </c>
      <c r="L328" s="127" t="s">
        <v>108</v>
      </c>
      <c r="M328" s="143"/>
      <c r="N328" s="1"/>
      <c r="O328" s="1"/>
      <c r="P328" s="1"/>
      <c r="Q328" s="1"/>
      <c r="R328" s="1"/>
      <c r="S328" s="1"/>
      <c r="T328" s="1"/>
      <c r="U328" s="1"/>
      <c r="V328" s="1"/>
      <c r="W328" s="1"/>
      <c r="X328" s="1"/>
      <c r="Y328" s="1"/>
      <c r="Z328" s="1"/>
      <c r="AA328" s="1"/>
      <c r="AB328" s="1"/>
      <c r="AC328" s="1"/>
      <c r="AD328" s="1"/>
      <c r="AE328" s="1"/>
      <c r="AF328" s="1"/>
    </row>
    <row r="329" spans="1:32" x14ac:dyDescent="0.25">
      <c r="A329" s="1"/>
      <c r="B329" s="143"/>
      <c r="C329" s="163" t="s">
        <v>19</v>
      </c>
      <c r="D329" s="164">
        <f>+'3-Acres History and SC Options'!O322</f>
        <v>0</v>
      </c>
      <c r="E329" s="165">
        <f>+E325</f>
        <v>2.1599999999999998E-16</v>
      </c>
      <c r="F329" s="9">
        <f>+O23/100*$E$329*$D$329*0.85</f>
        <v>0</v>
      </c>
      <c r="G329" s="9">
        <f t="shared" ref="G329:J329" si="32">+P23/100*$E$329*$D$329*0.85</f>
        <v>0</v>
      </c>
      <c r="H329" s="9">
        <f t="shared" si="32"/>
        <v>0</v>
      </c>
      <c r="I329" s="9">
        <f t="shared" si="32"/>
        <v>0</v>
      </c>
      <c r="J329" s="9">
        <f t="shared" si="32"/>
        <v>0</v>
      </c>
      <c r="K329" s="126">
        <f>SUM(F329:J329)</f>
        <v>0</v>
      </c>
      <c r="L329" s="209">
        <f>+K329/5</f>
        <v>0</v>
      </c>
      <c r="M329" s="143"/>
      <c r="N329" s="1"/>
      <c r="O329" s="1"/>
      <c r="P329" s="1"/>
      <c r="Q329" s="1"/>
      <c r="R329" s="1"/>
      <c r="S329" s="1"/>
      <c r="T329" s="1"/>
      <c r="U329" s="1"/>
      <c r="V329" s="1"/>
      <c r="W329" s="1"/>
      <c r="X329" s="1"/>
      <c r="Y329" s="1"/>
      <c r="Z329" s="1"/>
      <c r="AA329" s="1"/>
      <c r="AB329" s="1"/>
      <c r="AC329" s="1"/>
      <c r="AD329" s="1"/>
      <c r="AE329" s="1"/>
      <c r="AF329" s="1"/>
    </row>
    <row r="330" spans="1:32" x14ac:dyDescent="0.25">
      <c r="A330" s="1"/>
      <c r="B330" s="143"/>
      <c r="C330" s="166" t="s">
        <v>11</v>
      </c>
      <c r="D330" s="167">
        <f>+'3-Acres History and SC Options'!O327</f>
        <v>0</v>
      </c>
      <c r="E330" s="320"/>
      <c r="F330" s="9">
        <f>+O27/2000*$E$330*$D$330*0.85</f>
        <v>0</v>
      </c>
      <c r="G330" s="9">
        <f t="shared" ref="G330:J330" si="33">+P27/2000*$E$330*$D$330*0.85</f>
        <v>0</v>
      </c>
      <c r="H330" s="9">
        <f t="shared" si="33"/>
        <v>0</v>
      </c>
      <c r="I330" s="9">
        <f t="shared" si="33"/>
        <v>0</v>
      </c>
      <c r="J330" s="9">
        <f t="shared" si="33"/>
        <v>0</v>
      </c>
      <c r="K330" s="126">
        <f>SUM(F330:J330)</f>
        <v>0</v>
      </c>
      <c r="L330" s="209">
        <f>+K330/5</f>
        <v>0</v>
      </c>
      <c r="M330" s="143"/>
      <c r="N330" s="1"/>
      <c r="O330" s="1"/>
      <c r="P330" s="1"/>
      <c r="Q330" s="1"/>
      <c r="R330" s="1"/>
      <c r="S330" s="1"/>
      <c r="T330" s="1"/>
      <c r="U330" s="1"/>
      <c r="V330" s="1"/>
      <c r="W330" s="1"/>
      <c r="X330" s="1"/>
      <c r="Y330" s="1"/>
      <c r="Z330" s="1"/>
      <c r="AA330" s="1"/>
      <c r="AB330" s="1"/>
      <c r="AC330" s="1"/>
      <c r="AD330" s="1"/>
      <c r="AE330" s="1"/>
      <c r="AF330" s="1"/>
    </row>
    <row r="331" spans="1:32" x14ac:dyDescent="0.25">
      <c r="A331" s="1"/>
      <c r="B331" s="143"/>
      <c r="C331" s="168" t="s">
        <v>72</v>
      </c>
      <c r="D331" s="169">
        <f>+G322-D329-D330</f>
        <v>0</v>
      </c>
      <c r="E331" s="151"/>
      <c r="F331" s="151"/>
      <c r="G331" s="151"/>
      <c r="H331" s="151"/>
      <c r="I331" s="151"/>
      <c r="J331" s="151"/>
      <c r="K331" s="152"/>
      <c r="L331" s="207"/>
      <c r="M331" s="143"/>
      <c r="N331" s="1"/>
      <c r="O331" s="1"/>
      <c r="P331" s="1"/>
      <c r="Q331" s="1"/>
      <c r="R331" s="1"/>
      <c r="S331" s="1"/>
      <c r="T331" s="1"/>
      <c r="U331" s="1"/>
      <c r="V331" s="1"/>
      <c r="W331" s="1"/>
      <c r="X331" s="1"/>
      <c r="Y331" s="1"/>
      <c r="Z331" s="1"/>
      <c r="AA331" s="1"/>
      <c r="AB331" s="1"/>
      <c r="AC331" s="1"/>
      <c r="AD331" s="1"/>
      <c r="AE331" s="1"/>
      <c r="AF331" s="1"/>
    </row>
    <row r="332" spans="1:32" x14ac:dyDescent="0.25">
      <c r="A332" s="1"/>
      <c r="B332" s="143"/>
      <c r="C332" s="170" t="s">
        <v>74</v>
      </c>
      <c r="D332" s="171"/>
      <c r="E332" s="171"/>
      <c r="F332" s="171"/>
      <c r="G332" s="171"/>
      <c r="H332" s="171"/>
      <c r="I332" s="171"/>
      <c r="J332" s="171"/>
      <c r="K332" s="126">
        <f>SUM(K329:K331)</f>
        <v>0</v>
      </c>
      <c r="L332" s="126">
        <f>+K332/5</f>
        <v>0</v>
      </c>
      <c r="M332" s="143"/>
      <c r="N332" s="1"/>
      <c r="O332" s="1"/>
      <c r="P332" s="1"/>
      <c r="Q332" s="1"/>
      <c r="R332" s="1"/>
      <c r="S332" s="1"/>
      <c r="T332" s="1"/>
      <c r="U332" s="1"/>
      <c r="V332" s="1"/>
      <c r="W332" s="1"/>
      <c r="X332" s="1"/>
      <c r="Y332" s="1"/>
      <c r="Z332" s="1"/>
      <c r="AA332" s="1"/>
      <c r="AB332" s="1"/>
      <c r="AC332" s="1"/>
      <c r="AD332" s="1"/>
      <c r="AE332" s="1"/>
      <c r="AF332" s="1"/>
    </row>
    <row r="333" spans="1:32" x14ac:dyDescent="0.25">
      <c r="A333" s="1"/>
      <c r="B333" s="143"/>
      <c r="C333" s="170"/>
      <c r="D333" s="171"/>
      <c r="E333" s="171"/>
      <c r="F333" s="171"/>
      <c r="G333" s="171"/>
      <c r="H333" s="171"/>
      <c r="I333" s="171"/>
      <c r="J333" s="171"/>
      <c r="K333" s="177"/>
      <c r="L333" s="208"/>
      <c r="M333" s="143"/>
      <c r="N333" s="1"/>
      <c r="O333" s="1"/>
      <c r="P333" s="1"/>
      <c r="Q333" s="1"/>
      <c r="R333" s="1"/>
      <c r="S333" s="1"/>
      <c r="T333" s="1"/>
      <c r="U333" s="1"/>
      <c r="V333" s="1"/>
      <c r="W333" s="1"/>
      <c r="X333" s="1"/>
      <c r="Y333" s="1"/>
      <c r="Z333" s="1"/>
      <c r="AA333" s="1"/>
      <c r="AB333" s="1"/>
      <c r="AC333" s="1"/>
      <c r="AD333" s="1"/>
      <c r="AE333" s="1"/>
      <c r="AF333" s="1"/>
    </row>
    <row r="334" spans="1:32" x14ac:dyDescent="0.25">
      <c r="A334" s="1"/>
      <c r="B334" s="143"/>
      <c r="C334" s="172" t="s">
        <v>73</v>
      </c>
      <c r="D334" s="171"/>
      <c r="E334" s="171"/>
      <c r="F334" s="171"/>
      <c r="G334" s="171"/>
      <c r="H334" s="171"/>
      <c r="I334" s="171"/>
      <c r="J334" s="171"/>
      <c r="K334" s="126">
        <f>+K325-K332</f>
        <v>0</v>
      </c>
      <c r="L334" s="126">
        <f>+K334/5</f>
        <v>0</v>
      </c>
      <c r="M334" s="143"/>
      <c r="N334" s="1"/>
      <c r="O334" s="1"/>
      <c r="P334" s="1"/>
      <c r="Q334" s="1"/>
      <c r="R334" s="1"/>
      <c r="S334" s="1"/>
      <c r="T334" s="1"/>
      <c r="U334" s="1"/>
      <c r="V334" s="1"/>
      <c r="W334" s="1"/>
      <c r="X334" s="1"/>
      <c r="Y334" s="1"/>
      <c r="Z334" s="1"/>
      <c r="AA334" s="1"/>
      <c r="AB334" s="1"/>
      <c r="AC334" s="1"/>
      <c r="AD334" s="1"/>
      <c r="AE334" s="1"/>
      <c r="AF334" s="1"/>
    </row>
    <row r="335" spans="1:32" x14ac:dyDescent="0.25">
      <c r="A335" s="1"/>
      <c r="B335" s="143"/>
      <c r="C335" s="170" t="s">
        <v>138</v>
      </c>
      <c r="D335" s="171"/>
      <c r="E335" s="171"/>
      <c r="F335" s="171"/>
      <c r="G335" s="171"/>
      <c r="H335" s="171"/>
      <c r="I335" s="171"/>
      <c r="J335" s="171"/>
      <c r="K335" s="177"/>
      <c r="L335" s="247" t="str">
        <f>IF(D331=0,"N/A",L334/D331)</f>
        <v>N/A</v>
      </c>
      <c r="M335" s="143"/>
      <c r="N335" s="1"/>
      <c r="O335" s="1"/>
      <c r="P335" s="1"/>
      <c r="Q335" s="1"/>
      <c r="R335" s="1"/>
      <c r="S335" s="1"/>
      <c r="T335" s="1"/>
      <c r="U335" s="1"/>
      <c r="V335" s="1"/>
      <c r="W335" s="1"/>
      <c r="X335" s="1"/>
      <c r="Y335" s="1"/>
      <c r="Z335" s="1"/>
      <c r="AA335" s="1"/>
      <c r="AB335" s="1"/>
      <c r="AC335" s="1"/>
      <c r="AD335" s="1"/>
      <c r="AE335" s="1"/>
      <c r="AF335" s="1"/>
    </row>
    <row r="336" spans="1:32" x14ac:dyDescent="0.25">
      <c r="A336" s="1"/>
      <c r="B336" s="389" t="str">
        <f>IF('2-FSN Entry and Summary'!B34&gt;0,"Continue to the next FSN","No further FSN available")</f>
        <v>No further FSN available</v>
      </c>
      <c r="C336" s="389"/>
      <c r="D336" s="389"/>
      <c r="E336" s="389"/>
      <c r="F336" s="389"/>
      <c r="G336" s="389"/>
      <c r="H336" s="389"/>
      <c r="I336" s="389"/>
      <c r="J336" s="389"/>
      <c r="K336" s="389"/>
      <c r="L336" s="389"/>
      <c r="M336" s="1"/>
      <c r="N336" s="1"/>
      <c r="O336" s="1"/>
      <c r="P336" s="1"/>
      <c r="Q336" s="1"/>
      <c r="R336" s="1"/>
      <c r="S336" s="1"/>
      <c r="T336" s="1"/>
      <c r="U336" s="1"/>
      <c r="V336" s="1"/>
      <c r="W336" s="1"/>
      <c r="X336" s="1"/>
      <c r="Y336" s="1"/>
      <c r="Z336" s="1"/>
      <c r="AA336" s="1"/>
      <c r="AB336" s="1"/>
      <c r="AC336" s="1"/>
      <c r="AD336" s="1"/>
      <c r="AE336" s="1"/>
      <c r="AF336" s="1"/>
    </row>
    <row r="337" spans="1:32" x14ac:dyDescent="0.25">
      <c r="A337" s="1"/>
      <c r="B337" s="389"/>
      <c r="C337" s="389"/>
      <c r="D337" s="389"/>
      <c r="E337" s="389"/>
      <c r="F337" s="389"/>
      <c r="G337" s="389"/>
      <c r="H337" s="389"/>
      <c r="I337" s="389"/>
      <c r="J337" s="389"/>
      <c r="K337" s="389"/>
      <c r="L337" s="389"/>
      <c r="M337" s="1"/>
      <c r="N337" s="1"/>
      <c r="O337" s="1"/>
      <c r="P337" s="1"/>
      <c r="Q337" s="1"/>
      <c r="R337" s="1"/>
      <c r="S337" s="1"/>
      <c r="T337" s="1"/>
      <c r="U337" s="1"/>
      <c r="V337" s="1"/>
      <c r="W337" s="1"/>
      <c r="X337" s="1"/>
      <c r="Y337" s="1"/>
      <c r="Z337" s="1"/>
      <c r="AA337" s="1"/>
      <c r="AB337" s="1"/>
      <c r="AC337" s="1"/>
      <c r="AD337" s="1"/>
      <c r="AE337" s="1"/>
      <c r="AF337" s="1"/>
    </row>
    <row r="338" spans="1:32" x14ac:dyDescent="0.25">
      <c r="A338" s="1"/>
      <c r="B338" s="151"/>
      <c r="C338" s="144" t="s">
        <v>22</v>
      </c>
      <c r="D338" s="145">
        <f>+'2-FSN Entry and Summary'!B34</f>
        <v>0</v>
      </c>
      <c r="E338" s="390" t="s">
        <v>75</v>
      </c>
      <c r="F338" s="391"/>
      <c r="G338" s="146">
        <f>+'2-FSN Entry and Summary'!C34</f>
        <v>0</v>
      </c>
      <c r="H338" s="147"/>
      <c r="I338" s="147"/>
      <c r="J338" s="147"/>
      <c r="K338" s="148"/>
      <c r="L338" s="175"/>
      <c r="M338" s="175"/>
      <c r="N338" s="1"/>
      <c r="O338" s="1"/>
      <c r="P338" s="1"/>
      <c r="Q338" s="1"/>
      <c r="R338" s="1"/>
      <c r="S338" s="1"/>
      <c r="T338" s="1"/>
      <c r="U338" s="1"/>
      <c r="V338" s="1"/>
      <c r="W338" s="1"/>
      <c r="X338" s="1"/>
      <c r="Y338" s="1"/>
      <c r="Z338" s="1"/>
      <c r="AA338" s="1"/>
      <c r="AB338" s="1"/>
      <c r="AC338" s="1"/>
      <c r="AD338" s="1"/>
      <c r="AE338" s="1"/>
      <c r="AF338" s="1"/>
    </row>
    <row r="339" spans="1:32" x14ac:dyDescent="0.25">
      <c r="A339" s="1"/>
      <c r="B339" s="151"/>
      <c r="C339" s="149" t="s">
        <v>67</v>
      </c>
      <c r="D339" s="150" t="str">
        <f>IF('3-Acres History and SC Options'!N340&gt;'3-Acres History and SC Options'!M340,"1-B","1-A")</f>
        <v>1-A</v>
      </c>
      <c r="E339" s="151"/>
      <c r="F339" s="151"/>
      <c r="G339" s="151"/>
      <c r="H339" s="151"/>
      <c r="I339" s="151"/>
      <c r="J339" s="151"/>
      <c r="K339" s="152"/>
      <c r="L339" s="151"/>
      <c r="M339" s="151"/>
      <c r="N339" s="1"/>
      <c r="O339" s="1"/>
      <c r="P339" s="1"/>
      <c r="Q339" s="1"/>
      <c r="R339" s="1"/>
      <c r="S339" s="1"/>
      <c r="T339" s="1"/>
      <c r="U339" s="1"/>
      <c r="V339" s="1"/>
      <c r="W339" s="1"/>
      <c r="X339" s="1"/>
      <c r="Y339" s="1"/>
      <c r="Z339" s="1"/>
      <c r="AA339" s="1"/>
      <c r="AB339" s="1"/>
      <c r="AC339" s="1"/>
      <c r="AD339" s="1"/>
      <c r="AE339" s="1"/>
      <c r="AF339" s="1"/>
    </row>
    <row r="340" spans="1:32" x14ac:dyDescent="0.25">
      <c r="A340" s="1"/>
      <c r="B340" s="151"/>
      <c r="C340" s="153" t="s">
        <v>25</v>
      </c>
      <c r="D340" s="154" t="s">
        <v>26</v>
      </c>
      <c r="E340" s="155" t="s">
        <v>27</v>
      </c>
      <c r="F340" s="7">
        <v>2014</v>
      </c>
      <c r="G340" s="7">
        <v>2015</v>
      </c>
      <c r="H340" s="7">
        <v>2016</v>
      </c>
      <c r="I340" s="7">
        <v>2017</v>
      </c>
      <c r="J340" s="8">
        <v>2018</v>
      </c>
      <c r="K340" s="125" t="s">
        <v>23</v>
      </c>
      <c r="L340" s="127" t="s">
        <v>108</v>
      </c>
      <c r="M340" s="151"/>
      <c r="N340" s="1"/>
      <c r="O340" s="1"/>
      <c r="P340" s="1"/>
      <c r="Q340" s="1"/>
      <c r="R340" s="1"/>
      <c r="S340" s="1"/>
      <c r="T340" s="1"/>
      <c r="U340" s="1"/>
      <c r="V340" s="1"/>
      <c r="W340" s="1"/>
      <c r="X340" s="1"/>
      <c r="Y340" s="1"/>
      <c r="Z340" s="1"/>
      <c r="AA340" s="1"/>
      <c r="AB340" s="1"/>
      <c r="AC340" s="1"/>
      <c r="AD340" s="1"/>
      <c r="AE340" s="1"/>
      <c r="AF340" s="1"/>
    </row>
    <row r="341" spans="1:32" x14ac:dyDescent="0.25">
      <c r="A341" s="1"/>
      <c r="B341" s="151"/>
      <c r="C341" s="153" t="s">
        <v>19</v>
      </c>
      <c r="D341" s="156">
        <f>MAX('3-Acres History and SC Options'!N340,'3-Acres History and SC Options'!M340)</f>
        <v>0</v>
      </c>
      <c r="E341" s="157">
        <f>+'4-SC Yield Update'!I186</f>
        <v>2.1599999999999998E-16</v>
      </c>
      <c r="F341" s="9">
        <f>+O23/100*$E$341*$D$341*0.85</f>
        <v>0</v>
      </c>
      <c r="G341" s="9">
        <f t="shared" ref="G341:J341" si="34">+P23/100*$E$341*$D$341*0.85</f>
        <v>0</v>
      </c>
      <c r="H341" s="9">
        <f t="shared" si="34"/>
        <v>0</v>
      </c>
      <c r="I341" s="9">
        <f t="shared" si="34"/>
        <v>0</v>
      </c>
      <c r="J341" s="9">
        <f t="shared" si="34"/>
        <v>0</v>
      </c>
      <c r="K341" s="126">
        <f>SUM(F341:J341)</f>
        <v>0</v>
      </c>
      <c r="L341" s="126">
        <f>+K341/5</f>
        <v>0</v>
      </c>
      <c r="M341" s="151"/>
      <c r="N341" s="1"/>
      <c r="O341" s="1"/>
      <c r="P341" s="1"/>
      <c r="Q341" s="1"/>
      <c r="R341" s="1"/>
      <c r="S341" s="1"/>
      <c r="T341" s="1"/>
      <c r="U341" s="1"/>
      <c r="V341" s="1"/>
      <c r="W341" s="1"/>
      <c r="X341" s="1"/>
      <c r="Y341" s="1"/>
      <c r="Z341" s="1"/>
      <c r="AA341" s="1"/>
      <c r="AB341" s="1"/>
      <c r="AC341" s="1"/>
      <c r="AD341" s="1"/>
      <c r="AE341" s="1"/>
      <c r="AF341" s="1"/>
    </row>
    <row r="342" spans="1:32" x14ac:dyDescent="0.25">
      <c r="A342" s="1"/>
      <c r="B342" s="151"/>
      <c r="C342" s="153" t="s">
        <v>21</v>
      </c>
      <c r="D342" s="156">
        <f>MIN('3-Acres History and SC Options'!N351,'3-Acres History and SC Options'!M351)</f>
        <v>0</v>
      </c>
      <c r="E342" s="158"/>
      <c r="F342" s="151"/>
      <c r="G342" s="151"/>
      <c r="H342" s="151"/>
      <c r="I342" s="151"/>
      <c r="J342" s="151"/>
      <c r="K342" s="152"/>
      <c r="L342" s="143"/>
      <c r="M342" s="151"/>
      <c r="N342" s="1"/>
      <c r="O342" s="1"/>
      <c r="P342" s="1"/>
      <c r="Q342" s="1"/>
      <c r="R342" s="1"/>
      <c r="S342" s="1"/>
      <c r="T342" s="1"/>
      <c r="U342" s="1"/>
      <c r="V342" s="1"/>
      <c r="W342" s="1"/>
      <c r="X342" s="1"/>
      <c r="Y342" s="1"/>
      <c r="Z342" s="1"/>
      <c r="AA342" s="1"/>
      <c r="AB342" s="1"/>
      <c r="AC342" s="1"/>
      <c r="AD342" s="1"/>
      <c r="AE342" s="1"/>
      <c r="AF342" s="1"/>
    </row>
    <row r="343" spans="1:32" x14ac:dyDescent="0.25">
      <c r="A343" s="1"/>
      <c r="B343" s="143"/>
      <c r="C343" s="159" t="s">
        <v>67</v>
      </c>
      <c r="D343" s="160" t="s">
        <v>71</v>
      </c>
      <c r="E343" s="151"/>
      <c r="F343" s="151"/>
      <c r="G343" s="151"/>
      <c r="H343" s="151"/>
      <c r="I343" s="151"/>
      <c r="J343" s="151"/>
      <c r="K343" s="173"/>
      <c r="L343" s="176"/>
      <c r="M343" s="143"/>
      <c r="N343" s="1"/>
      <c r="O343" s="1"/>
      <c r="P343" s="1"/>
      <c r="Q343" s="1"/>
      <c r="R343" s="1"/>
      <c r="S343" s="1"/>
      <c r="T343" s="1"/>
      <c r="U343" s="1"/>
      <c r="V343" s="1"/>
      <c r="W343" s="1"/>
      <c r="X343" s="1"/>
      <c r="Y343" s="1"/>
      <c r="Z343" s="1"/>
      <c r="AA343" s="1"/>
      <c r="AB343" s="1"/>
      <c r="AC343" s="1"/>
      <c r="AD343" s="1"/>
      <c r="AE343" s="1"/>
      <c r="AF343" s="1"/>
    </row>
    <row r="344" spans="1:32" x14ac:dyDescent="0.25">
      <c r="A344" s="1"/>
      <c r="B344" s="143"/>
      <c r="C344" s="161" t="s">
        <v>25</v>
      </c>
      <c r="D344" s="162" t="s">
        <v>26</v>
      </c>
      <c r="E344" s="155" t="s">
        <v>27</v>
      </c>
      <c r="F344" s="7">
        <v>2014</v>
      </c>
      <c r="G344" s="7">
        <v>2015</v>
      </c>
      <c r="H344" s="7">
        <v>2016</v>
      </c>
      <c r="I344" s="7">
        <v>2017</v>
      </c>
      <c r="J344" s="7">
        <v>2018</v>
      </c>
      <c r="K344" s="127" t="s">
        <v>23</v>
      </c>
      <c r="L344" s="127" t="s">
        <v>108</v>
      </c>
      <c r="M344" s="143"/>
      <c r="N344" s="1"/>
      <c r="O344" s="1"/>
      <c r="P344" s="1"/>
      <c r="Q344" s="1"/>
      <c r="R344" s="1"/>
      <c r="S344" s="1"/>
      <c r="T344" s="1"/>
      <c r="U344" s="1"/>
      <c r="V344" s="1"/>
      <c r="W344" s="1"/>
      <c r="X344" s="1"/>
      <c r="Y344" s="1"/>
      <c r="Z344" s="1"/>
      <c r="AA344" s="1"/>
      <c r="AB344" s="1"/>
      <c r="AC344" s="1"/>
      <c r="AD344" s="1"/>
      <c r="AE344" s="1"/>
      <c r="AF344" s="1"/>
    </row>
    <row r="345" spans="1:32" x14ac:dyDescent="0.25">
      <c r="A345" s="1"/>
      <c r="B345" s="143"/>
      <c r="C345" s="163" t="s">
        <v>19</v>
      </c>
      <c r="D345" s="164">
        <f>+'3-Acres History and SC Options'!O340</f>
        <v>0</v>
      </c>
      <c r="E345" s="165">
        <f>+E341</f>
        <v>2.1599999999999998E-16</v>
      </c>
      <c r="F345" s="9">
        <f>+O23/100*$E$345*$D$345*0.85</f>
        <v>0</v>
      </c>
      <c r="G345" s="9">
        <f t="shared" ref="G345:J345" si="35">+P23/100*$E$345*$D$345*0.85</f>
        <v>0</v>
      </c>
      <c r="H345" s="9">
        <f t="shared" si="35"/>
        <v>0</v>
      </c>
      <c r="I345" s="9">
        <f t="shared" si="35"/>
        <v>0</v>
      </c>
      <c r="J345" s="9">
        <f t="shared" si="35"/>
        <v>0</v>
      </c>
      <c r="K345" s="126">
        <f>SUM(F345:J345)</f>
        <v>0</v>
      </c>
      <c r="L345" s="209">
        <f>+K345/5</f>
        <v>0</v>
      </c>
      <c r="M345" s="143"/>
      <c r="N345" s="1"/>
      <c r="O345" s="1"/>
      <c r="P345" s="1"/>
      <c r="Q345" s="1"/>
      <c r="R345" s="1"/>
      <c r="S345" s="1"/>
      <c r="T345" s="1"/>
      <c r="U345" s="1"/>
      <c r="V345" s="1"/>
      <c r="W345" s="1"/>
      <c r="X345" s="1"/>
      <c r="Y345" s="1"/>
      <c r="Z345" s="1"/>
      <c r="AA345" s="1"/>
      <c r="AB345" s="1"/>
      <c r="AC345" s="1"/>
      <c r="AD345" s="1"/>
      <c r="AE345" s="1"/>
      <c r="AF345" s="1"/>
    </row>
    <row r="346" spans="1:32" x14ac:dyDescent="0.25">
      <c r="A346" s="1"/>
      <c r="B346" s="143"/>
      <c r="C346" s="166" t="s">
        <v>11</v>
      </c>
      <c r="D346" s="167">
        <f>+'3-Acres History and SC Options'!O345</f>
        <v>0</v>
      </c>
      <c r="E346" s="320"/>
      <c r="F346" s="9">
        <f>+O27/2000*$E$346*$D$346*0.85</f>
        <v>0</v>
      </c>
      <c r="G346" s="9">
        <f t="shared" ref="G346:J346" si="36">+P27/2000*$E$346*$D$346*0.85</f>
        <v>0</v>
      </c>
      <c r="H346" s="9">
        <f t="shared" si="36"/>
        <v>0</v>
      </c>
      <c r="I346" s="9">
        <f t="shared" si="36"/>
        <v>0</v>
      </c>
      <c r="J346" s="9">
        <f t="shared" si="36"/>
        <v>0</v>
      </c>
      <c r="K346" s="126">
        <f>SUM(F346:J346)</f>
        <v>0</v>
      </c>
      <c r="L346" s="209">
        <f>+K346/5</f>
        <v>0</v>
      </c>
      <c r="M346" s="143"/>
      <c r="N346" s="1"/>
      <c r="O346" s="1"/>
      <c r="P346" s="1"/>
      <c r="Q346" s="1"/>
      <c r="R346" s="1"/>
      <c r="S346" s="1"/>
      <c r="T346" s="1"/>
      <c r="U346" s="1"/>
      <c r="V346" s="1"/>
      <c r="W346" s="1"/>
      <c r="X346" s="1"/>
      <c r="Y346" s="1"/>
      <c r="Z346" s="1"/>
      <c r="AA346" s="1"/>
      <c r="AB346" s="1"/>
      <c r="AC346" s="1"/>
      <c r="AD346" s="1"/>
      <c r="AE346" s="1"/>
      <c r="AF346" s="1"/>
    </row>
    <row r="347" spans="1:32" x14ac:dyDescent="0.25">
      <c r="A347" s="1"/>
      <c r="B347" s="143"/>
      <c r="C347" s="168" t="s">
        <v>72</v>
      </c>
      <c r="D347" s="169">
        <f>+G338-D345-D346</f>
        <v>0</v>
      </c>
      <c r="E347" s="151"/>
      <c r="F347" s="151"/>
      <c r="G347" s="151"/>
      <c r="H347" s="151"/>
      <c r="I347" s="151"/>
      <c r="J347" s="151"/>
      <c r="K347" s="152"/>
      <c r="L347" s="207"/>
      <c r="M347" s="143"/>
      <c r="N347" s="1"/>
      <c r="O347" s="1"/>
      <c r="P347" s="1"/>
      <c r="Q347" s="1"/>
      <c r="R347" s="1"/>
      <c r="S347" s="1"/>
      <c r="T347" s="1"/>
      <c r="U347" s="1"/>
      <c r="V347" s="1"/>
      <c r="W347" s="1"/>
      <c r="X347" s="1"/>
      <c r="Y347" s="1"/>
      <c r="Z347" s="1"/>
      <c r="AA347" s="1"/>
      <c r="AB347" s="1"/>
      <c r="AC347" s="1"/>
      <c r="AD347" s="1"/>
      <c r="AE347" s="1"/>
      <c r="AF347" s="1"/>
    </row>
    <row r="348" spans="1:32" x14ac:dyDescent="0.25">
      <c r="A348" s="1"/>
      <c r="B348" s="143"/>
      <c r="C348" s="170" t="s">
        <v>74</v>
      </c>
      <c r="D348" s="171"/>
      <c r="E348" s="171"/>
      <c r="F348" s="171"/>
      <c r="G348" s="171"/>
      <c r="H348" s="171"/>
      <c r="I348" s="171"/>
      <c r="J348" s="171"/>
      <c r="K348" s="126">
        <f>SUM(K345:K347)</f>
        <v>0</v>
      </c>
      <c r="L348" s="126">
        <f>+K348/5</f>
        <v>0</v>
      </c>
      <c r="M348" s="143"/>
      <c r="N348" s="1"/>
      <c r="O348" s="1"/>
      <c r="P348" s="1"/>
      <c r="Q348" s="1"/>
      <c r="R348" s="1"/>
      <c r="S348" s="1"/>
      <c r="T348" s="1"/>
      <c r="U348" s="1"/>
      <c r="V348" s="1"/>
      <c r="W348" s="1"/>
      <c r="X348" s="1"/>
      <c r="Y348" s="1"/>
      <c r="Z348" s="1"/>
      <c r="AA348" s="1"/>
      <c r="AB348" s="1"/>
      <c r="AC348" s="1"/>
      <c r="AD348" s="1"/>
      <c r="AE348" s="1"/>
      <c r="AF348" s="1"/>
    </row>
    <row r="349" spans="1:32" x14ac:dyDescent="0.25">
      <c r="A349" s="1"/>
      <c r="B349" s="143"/>
      <c r="C349" s="170"/>
      <c r="D349" s="171"/>
      <c r="E349" s="171"/>
      <c r="F349" s="171"/>
      <c r="G349" s="171"/>
      <c r="H349" s="171"/>
      <c r="I349" s="171"/>
      <c r="J349" s="171"/>
      <c r="K349" s="177"/>
      <c r="L349" s="208"/>
      <c r="M349" s="143"/>
      <c r="N349" s="1"/>
      <c r="O349" s="1"/>
      <c r="P349" s="1"/>
      <c r="Q349" s="1"/>
      <c r="R349" s="1"/>
      <c r="S349" s="1"/>
      <c r="T349" s="1"/>
      <c r="U349" s="1"/>
      <c r="V349" s="1"/>
      <c r="W349" s="1"/>
      <c r="X349" s="1"/>
      <c r="Y349" s="1"/>
      <c r="Z349" s="1"/>
      <c r="AA349" s="1"/>
      <c r="AB349" s="1"/>
      <c r="AC349" s="1"/>
      <c r="AD349" s="1"/>
      <c r="AE349" s="1"/>
      <c r="AF349" s="1"/>
    </row>
    <row r="350" spans="1:32" x14ac:dyDescent="0.25">
      <c r="A350" s="1"/>
      <c r="B350" s="143"/>
      <c r="C350" s="172" t="s">
        <v>73</v>
      </c>
      <c r="D350" s="171"/>
      <c r="E350" s="171"/>
      <c r="F350" s="171"/>
      <c r="G350" s="171"/>
      <c r="H350" s="171"/>
      <c r="I350" s="171"/>
      <c r="J350" s="171"/>
      <c r="K350" s="126">
        <f>+K341-K348</f>
        <v>0</v>
      </c>
      <c r="L350" s="126">
        <f>+K350/5</f>
        <v>0</v>
      </c>
      <c r="M350" s="143"/>
      <c r="N350" s="1"/>
      <c r="O350" s="1"/>
      <c r="P350" s="1"/>
      <c r="Q350" s="1"/>
      <c r="R350" s="1"/>
      <c r="S350" s="1"/>
      <c r="T350" s="1"/>
      <c r="U350" s="1"/>
      <c r="V350" s="1"/>
      <c r="W350" s="1"/>
      <c r="X350" s="1"/>
      <c r="Y350" s="1"/>
      <c r="Z350" s="1"/>
      <c r="AA350" s="1"/>
      <c r="AB350" s="1"/>
      <c r="AC350" s="1"/>
      <c r="AD350" s="1"/>
      <c r="AE350" s="1"/>
      <c r="AF350" s="1"/>
    </row>
    <row r="351" spans="1:32" x14ac:dyDescent="0.25">
      <c r="A351" s="1"/>
      <c r="B351" s="143"/>
      <c r="C351" s="170" t="s">
        <v>138</v>
      </c>
      <c r="D351" s="171"/>
      <c r="E351" s="171"/>
      <c r="F351" s="171"/>
      <c r="G351" s="171"/>
      <c r="H351" s="171"/>
      <c r="I351" s="171"/>
      <c r="J351" s="171"/>
      <c r="K351" s="177"/>
      <c r="L351" s="247" t="str">
        <f>IF(D347=0,"N/A",L350/D347)</f>
        <v>N/A</v>
      </c>
      <c r="M351" s="143"/>
      <c r="N351" s="1"/>
      <c r="O351" s="1"/>
      <c r="P351" s="1"/>
      <c r="Q351" s="1"/>
      <c r="R351" s="1"/>
      <c r="S351" s="1"/>
      <c r="T351" s="1"/>
      <c r="U351" s="1"/>
      <c r="V351" s="1"/>
      <c r="W351" s="1"/>
      <c r="X351" s="1"/>
      <c r="Y351" s="1"/>
      <c r="Z351" s="1"/>
      <c r="AA351" s="1"/>
      <c r="AB351" s="1"/>
      <c r="AC351" s="1"/>
      <c r="AD351" s="1"/>
      <c r="AE351" s="1"/>
      <c r="AF351" s="1"/>
    </row>
    <row r="352" spans="1:32" x14ac:dyDescent="0.25">
      <c r="A352" s="1"/>
      <c r="B352" s="389" t="str">
        <f>IF('2-FSN Entry and Summary'!B35&gt;0,"Continue to the next FSN","No further FSN available")</f>
        <v>No further FSN available</v>
      </c>
      <c r="C352" s="389"/>
      <c r="D352" s="389"/>
      <c r="E352" s="389"/>
      <c r="F352" s="389"/>
      <c r="G352" s="389"/>
      <c r="H352" s="389"/>
      <c r="I352" s="389"/>
      <c r="J352" s="389"/>
      <c r="K352" s="389"/>
      <c r="L352" s="389"/>
      <c r="M352" s="1"/>
      <c r="N352" s="1"/>
      <c r="O352" s="1"/>
      <c r="P352" s="1"/>
      <c r="Q352" s="1"/>
      <c r="R352" s="1"/>
      <c r="S352" s="1"/>
      <c r="T352" s="1"/>
      <c r="U352" s="1"/>
      <c r="V352" s="1"/>
      <c r="W352" s="1"/>
      <c r="X352" s="1"/>
      <c r="Y352" s="1"/>
      <c r="Z352" s="1"/>
      <c r="AA352" s="1"/>
      <c r="AB352" s="1"/>
      <c r="AC352" s="1"/>
      <c r="AD352" s="1"/>
      <c r="AE352" s="1"/>
      <c r="AF352" s="1"/>
    </row>
    <row r="353" spans="1:32" x14ac:dyDescent="0.25">
      <c r="A353" s="1"/>
      <c r="B353" s="389"/>
      <c r="C353" s="389"/>
      <c r="D353" s="389"/>
      <c r="E353" s="389"/>
      <c r="F353" s="389"/>
      <c r="G353" s="389"/>
      <c r="H353" s="389"/>
      <c r="I353" s="389"/>
      <c r="J353" s="389"/>
      <c r="K353" s="389"/>
      <c r="L353" s="389"/>
      <c r="M353" s="1"/>
      <c r="N353" s="1"/>
      <c r="O353" s="1"/>
      <c r="P353" s="1"/>
      <c r="Q353" s="1"/>
      <c r="R353" s="1"/>
      <c r="S353" s="1"/>
      <c r="T353" s="1"/>
      <c r="U353" s="1"/>
      <c r="V353" s="1"/>
      <c r="W353" s="1"/>
      <c r="X353" s="1"/>
      <c r="Y353" s="1"/>
      <c r="Z353" s="1"/>
      <c r="AA353" s="1"/>
      <c r="AB353" s="1"/>
      <c r="AC353" s="1"/>
      <c r="AD353" s="1"/>
      <c r="AE353" s="1"/>
      <c r="AF353" s="1"/>
    </row>
    <row r="354" spans="1:32" x14ac:dyDescent="0.25">
      <c r="A354" s="1"/>
      <c r="B354" s="151"/>
      <c r="C354" s="144" t="s">
        <v>22</v>
      </c>
      <c r="D354" s="145">
        <f>+'2-FSN Entry and Summary'!B35</f>
        <v>0</v>
      </c>
      <c r="E354" s="390" t="s">
        <v>75</v>
      </c>
      <c r="F354" s="391"/>
      <c r="G354" s="146">
        <f>+'2-FSN Entry and Summary'!C35</f>
        <v>0</v>
      </c>
      <c r="H354" s="147"/>
      <c r="I354" s="147"/>
      <c r="J354" s="147"/>
      <c r="K354" s="148"/>
      <c r="L354" s="175"/>
      <c r="M354" s="175"/>
      <c r="N354" s="1"/>
      <c r="O354" s="1"/>
      <c r="P354" s="1"/>
      <c r="Q354" s="1"/>
      <c r="R354" s="1"/>
      <c r="S354" s="1"/>
      <c r="T354" s="1"/>
      <c r="U354" s="1"/>
      <c r="V354" s="1"/>
      <c r="W354" s="1"/>
      <c r="X354" s="1"/>
      <c r="Y354" s="1"/>
      <c r="Z354" s="1"/>
      <c r="AA354" s="1"/>
      <c r="AB354" s="1"/>
      <c r="AC354" s="1"/>
      <c r="AD354" s="1"/>
      <c r="AE354" s="1"/>
      <c r="AF354" s="1"/>
    </row>
    <row r="355" spans="1:32" x14ac:dyDescent="0.25">
      <c r="A355" s="1"/>
      <c r="B355" s="151"/>
      <c r="C355" s="149" t="s">
        <v>67</v>
      </c>
      <c r="D355" s="150" t="str">
        <f>IF('3-Acres History and SC Options'!N358&gt;'3-Acres History and SC Options'!M358,"1-B","1-A")</f>
        <v>1-A</v>
      </c>
      <c r="E355" s="151"/>
      <c r="F355" s="151"/>
      <c r="G355" s="151"/>
      <c r="H355" s="151"/>
      <c r="I355" s="151"/>
      <c r="J355" s="151"/>
      <c r="K355" s="152"/>
      <c r="L355" s="151"/>
      <c r="M355" s="151"/>
      <c r="N355" s="1"/>
      <c r="O355" s="1"/>
      <c r="P355" s="1"/>
      <c r="Q355" s="1"/>
      <c r="R355" s="1"/>
      <c r="S355" s="1"/>
      <c r="T355" s="1"/>
      <c r="U355" s="1"/>
      <c r="V355" s="1"/>
      <c r="W355" s="1"/>
      <c r="X355" s="1"/>
      <c r="Y355" s="1"/>
      <c r="Z355" s="1"/>
      <c r="AA355" s="1"/>
      <c r="AB355" s="1"/>
      <c r="AC355" s="1"/>
      <c r="AD355" s="1"/>
      <c r="AE355" s="1"/>
      <c r="AF355" s="1"/>
    </row>
    <row r="356" spans="1:32" x14ac:dyDescent="0.25">
      <c r="A356" s="1"/>
      <c r="B356" s="151"/>
      <c r="C356" s="153" t="s">
        <v>25</v>
      </c>
      <c r="D356" s="154" t="s">
        <v>26</v>
      </c>
      <c r="E356" s="155" t="s">
        <v>27</v>
      </c>
      <c r="F356" s="7">
        <v>2014</v>
      </c>
      <c r="G356" s="7">
        <v>2015</v>
      </c>
      <c r="H356" s="7">
        <v>2016</v>
      </c>
      <c r="I356" s="7">
        <v>2017</v>
      </c>
      <c r="J356" s="8">
        <v>2018</v>
      </c>
      <c r="K356" s="125" t="s">
        <v>23</v>
      </c>
      <c r="L356" s="127" t="s">
        <v>108</v>
      </c>
      <c r="M356" s="151"/>
      <c r="N356" s="1"/>
      <c r="O356" s="1"/>
      <c r="P356" s="1"/>
      <c r="Q356" s="1"/>
      <c r="R356" s="1"/>
      <c r="S356" s="1"/>
      <c r="T356" s="1"/>
      <c r="U356" s="1"/>
      <c r="V356" s="1"/>
      <c r="W356" s="1"/>
      <c r="X356" s="1"/>
      <c r="Y356" s="1"/>
      <c r="Z356" s="1"/>
      <c r="AA356" s="1"/>
      <c r="AB356" s="1"/>
      <c r="AC356" s="1"/>
      <c r="AD356" s="1"/>
      <c r="AE356" s="1"/>
      <c r="AF356" s="1"/>
    </row>
    <row r="357" spans="1:32" x14ac:dyDescent="0.25">
      <c r="A357" s="1"/>
      <c r="B357" s="151"/>
      <c r="C357" s="153" t="s">
        <v>19</v>
      </c>
      <c r="D357" s="156">
        <f>MAX('3-Acres History and SC Options'!N358,'3-Acres History and SC Options'!M358)</f>
        <v>0</v>
      </c>
      <c r="E357" s="157">
        <f>+'4-SC Yield Update'!I195</f>
        <v>2.1599999999999998E-16</v>
      </c>
      <c r="F357" s="9">
        <f>+O23/100*$E$357*$D$357*0.85</f>
        <v>0</v>
      </c>
      <c r="G357" s="9">
        <f t="shared" ref="G357:J357" si="37">+P23/100*$E$357*$D$357*0.85</f>
        <v>0</v>
      </c>
      <c r="H357" s="9">
        <f t="shared" si="37"/>
        <v>0</v>
      </c>
      <c r="I357" s="9">
        <f t="shared" si="37"/>
        <v>0</v>
      </c>
      <c r="J357" s="9">
        <f t="shared" si="37"/>
        <v>0</v>
      </c>
      <c r="K357" s="126">
        <f>SUM(F357:J357)</f>
        <v>0</v>
      </c>
      <c r="L357" s="126">
        <f>+K357/5</f>
        <v>0</v>
      </c>
      <c r="M357" s="151"/>
      <c r="N357" s="1"/>
      <c r="O357" s="1"/>
      <c r="P357" s="1"/>
      <c r="Q357" s="1"/>
      <c r="R357" s="1"/>
      <c r="S357" s="1"/>
      <c r="T357" s="1"/>
      <c r="U357" s="1"/>
      <c r="V357" s="1"/>
      <c r="W357" s="1"/>
      <c r="X357" s="1"/>
      <c r="Y357" s="1"/>
      <c r="Z357" s="1"/>
      <c r="AA357" s="1"/>
      <c r="AB357" s="1"/>
      <c r="AC357" s="1"/>
      <c r="AD357" s="1"/>
      <c r="AE357" s="1"/>
      <c r="AF357" s="1"/>
    </row>
    <row r="358" spans="1:32" x14ac:dyDescent="0.25">
      <c r="A358" s="1"/>
      <c r="B358" s="151"/>
      <c r="C358" s="153" t="s">
        <v>21</v>
      </c>
      <c r="D358" s="156">
        <f>MIN('3-Acres History and SC Options'!N369,'3-Acres History and SC Options'!M369)</f>
        <v>0</v>
      </c>
      <c r="E358" s="158"/>
      <c r="F358" s="151"/>
      <c r="G358" s="151"/>
      <c r="H358" s="151"/>
      <c r="I358" s="151"/>
      <c r="J358" s="151"/>
      <c r="K358" s="152"/>
      <c r="L358" s="143"/>
      <c r="M358" s="151"/>
      <c r="N358" s="1"/>
      <c r="O358" s="1"/>
      <c r="P358" s="1"/>
      <c r="Q358" s="1"/>
      <c r="R358" s="1"/>
      <c r="S358" s="1"/>
      <c r="T358" s="1"/>
      <c r="U358" s="1"/>
      <c r="V358" s="1"/>
      <c r="W358" s="1"/>
      <c r="X358" s="1"/>
      <c r="Y358" s="1"/>
      <c r="Z358" s="1"/>
      <c r="AA358" s="1"/>
      <c r="AB358" s="1"/>
      <c r="AC358" s="1"/>
      <c r="AD358" s="1"/>
      <c r="AE358" s="1"/>
      <c r="AF358" s="1"/>
    </row>
    <row r="359" spans="1:32" x14ac:dyDescent="0.25">
      <c r="A359" s="1"/>
      <c r="B359" s="143"/>
      <c r="C359" s="159" t="s">
        <v>67</v>
      </c>
      <c r="D359" s="160" t="s">
        <v>71</v>
      </c>
      <c r="E359" s="151"/>
      <c r="F359" s="151"/>
      <c r="G359" s="151"/>
      <c r="H359" s="151"/>
      <c r="I359" s="151"/>
      <c r="J359" s="151"/>
      <c r="K359" s="173"/>
      <c r="L359" s="176"/>
      <c r="M359" s="143"/>
      <c r="N359" s="1"/>
      <c r="O359" s="1"/>
      <c r="P359" s="1"/>
      <c r="Q359" s="1"/>
      <c r="R359" s="1"/>
      <c r="S359" s="1"/>
      <c r="T359" s="1"/>
      <c r="U359" s="1"/>
      <c r="V359" s="1"/>
      <c r="W359" s="1"/>
      <c r="X359" s="1"/>
      <c r="Y359" s="1"/>
      <c r="Z359" s="1"/>
      <c r="AA359" s="1"/>
      <c r="AB359" s="1"/>
      <c r="AC359" s="1"/>
      <c r="AD359" s="1"/>
      <c r="AE359" s="1"/>
      <c r="AF359" s="1"/>
    </row>
    <row r="360" spans="1:32" x14ac:dyDescent="0.25">
      <c r="A360" s="1"/>
      <c r="B360" s="143"/>
      <c r="C360" s="161" t="s">
        <v>25</v>
      </c>
      <c r="D360" s="162" t="s">
        <v>26</v>
      </c>
      <c r="E360" s="155" t="s">
        <v>27</v>
      </c>
      <c r="F360" s="7">
        <v>2014</v>
      </c>
      <c r="G360" s="7">
        <v>2015</v>
      </c>
      <c r="H360" s="7">
        <v>2016</v>
      </c>
      <c r="I360" s="7">
        <v>2017</v>
      </c>
      <c r="J360" s="7">
        <v>2018</v>
      </c>
      <c r="K360" s="127" t="s">
        <v>23</v>
      </c>
      <c r="L360" s="127" t="s">
        <v>108</v>
      </c>
      <c r="M360" s="143"/>
      <c r="N360" s="1"/>
      <c r="O360" s="1"/>
      <c r="P360" s="1"/>
      <c r="Q360" s="1"/>
      <c r="R360" s="1"/>
      <c r="S360" s="1"/>
      <c r="T360" s="1"/>
      <c r="U360" s="1"/>
      <c r="V360" s="1"/>
      <c r="W360" s="1"/>
      <c r="X360" s="1"/>
      <c r="Y360" s="1"/>
      <c r="Z360" s="1"/>
      <c r="AA360" s="1"/>
      <c r="AB360" s="1"/>
      <c r="AC360" s="1"/>
      <c r="AD360" s="1"/>
      <c r="AE360" s="1"/>
      <c r="AF360" s="1"/>
    </row>
    <row r="361" spans="1:32" x14ac:dyDescent="0.25">
      <c r="A361" s="1"/>
      <c r="B361" s="143"/>
      <c r="C361" s="163" t="s">
        <v>19</v>
      </c>
      <c r="D361" s="164">
        <f>+'3-Acres History and SC Options'!O358</f>
        <v>0</v>
      </c>
      <c r="E361" s="165">
        <f>+E357</f>
        <v>2.1599999999999998E-16</v>
      </c>
      <c r="F361" s="9">
        <f>+O23/100*$E$361*$D$361*0.85</f>
        <v>0</v>
      </c>
      <c r="G361" s="9">
        <f t="shared" ref="G361:J361" si="38">+P23/100*$E$361*$D$361*0.85</f>
        <v>0</v>
      </c>
      <c r="H361" s="9">
        <f t="shared" si="38"/>
        <v>0</v>
      </c>
      <c r="I361" s="9">
        <f t="shared" si="38"/>
        <v>0</v>
      </c>
      <c r="J361" s="9">
        <f t="shared" si="38"/>
        <v>0</v>
      </c>
      <c r="K361" s="126">
        <f>SUM(F361:J361)</f>
        <v>0</v>
      </c>
      <c r="L361" s="209">
        <f>+K361/5</f>
        <v>0</v>
      </c>
      <c r="M361" s="143"/>
      <c r="N361" s="1"/>
      <c r="O361" s="1"/>
      <c r="P361" s="1"/>
      <c r="Q361" s="1"/>
      <c r="R361" s="1"/>
      <c r="S361" s="1"/>
      <c r="T361" s="1"/>
      <c r="U361" s="1"/>
      <c r="V361" s="1"/>
      <c r="W361" s="1"/>
      <c r="X361" s="1"/>
      <c r="Y361" s="1"/>
      <c r="Z361" s="1"/>
      <c r="AA361" s="1"/>
      <c r="AB361" s="1"/>
      <c r="AC361" s="1"/>
      <c r="AD361" s="1"/>
      <c r="AE361" s="1"/>
      <c r="AF361" s="1"/>
    </row>
    <row r="362" spans="1:32" x14ac:dyDescent="0.25">
      <c r="A362" s="1"/>
      <c r="B362" s="143"/>
      <c r="C362" s="166" t="s">
        <v>11</v>
      </c>
      <c r="D362" s="167">
        <f>+'3-Acres History and SC Options'!O363</f>
        <v>0</v>
      </c>
      <c r="E362" s="320"/>
      <c r="F362" s="9">
        <f>+O27/2000*$E$362*$D$362*0.85</f>
        <v>0</v>
      </c>
      <c r="G362" s="9">
        <f t="shared" ref="G362:J362" si="39">+P27/2000*$E$362*$D$362*0.85</f>
        <v>0</v>
      </c>
      <c r="H362" s="9">
        <f t="shared" si="39"/>
        <v>0</v>
      </c>
      <c r="I362" s="9">
        <f t="shared" si="39"/>
        <v>0</v>
      </c>
      <c r="J362" s="9">
        <f t="shared" si="39"/>
        <v>0</v>
      </c>
      <c r="K362" s="126">
        <f>SUM(F362:J362)</f>
        <v>0</v>
      </c>
      <c r="L362" s="209">
        <f>+K362/5</f>
        <v>0</v>
      </c>
      <c r="M362" s="143"/>
      <c r="N362" s="1"/>
      <c r="O362" s="1"/>
      <c r="P362" s="1"/>
      <c r="Q362" s="1"/>
      <c r="R362" s="1"/>
      <c r="S362" s="1"/>
      <c r="T362" s="1"/>
      <c r="U362" s="1"/>
      <c r="V362" s="1"/>
      <c r="W362" s="1"/>
      <c r="X362" s="1"/>
      <c r="Y362" s="1"/>
      <c r="Z362" s="1"/>
      <c r="AA362" s="1"/>
      <c r="AB362" s="1"/>
      <c r="AC362" s="1"/>
      <c r="AD362" s="1"/>
      <c r="AE362" s="1"/>
      <c r="AF362" s="1"/>
    </row>
    <row r="363" spans="1:32" x14ac:dyDescent="0.25">
      <c r="A363" s="1"/>
      <c r="B363" s="143"/>
      <c r="C363" s="168" t="s">
        <v>72</v>
      </c>
      <c r="D363" s="169">
        <f>+G354-D361-D362</f>
        <v>0</v>
      </c>
      <c r="E363" s="151"/>
      <c r="F363" s="151"/>
      <c r="G363" s="151"/>
      <c r="H363" s="151"/>
      <c r="I363" s="151"/>
      <c r="J363" s="151"/>
      <c r="K363" s="152"/>
      <c r="L363" s="207"/>
      <c r="M363" s="143"/>
      <c r="N363" s="1"/>
      <c r="O363" s="1"/>
      <c r="P363" s="1"/>
      <c r="Q363" s="1"/>
      <c r="R363" s="1"/>
      <c r="S363" s="1"/>
      <c r="T363" s="1"/>
      <c r="U363" s="1"/>
      <c r="V363" s="1"/>
      <c r="W363" s="1"/>
      <c r="X363" s="1"/>
      <c r="Y363" s="1"/>
      <c r="Z363" s="1"/>
      <c r="AA363" s="1"/>
      <c r="AB363" s="1"/>
      <c r="AC363" s="1"/>
      <c r="AD363" s="1"/>
      <c r="AE363" s="1"/>
      <c r="AF363" s="1"/>
    </row>
    <row r="364" spans="1:32" x14ac:dyDescent="0.25">
      <c r="A364" s="1"/>
      <c r="B364" s="143"/>
      <c r="C364" s="170" t="s">
        <v>74</v>
      </c>
      <c r="D364" s="171"/>
      <c r="E364" s="171"/>
      <c r="F364" s="171"/>
      <c r="G364" s="171"/>
      <c r="H364" s="171"/>
      <c r="I364" s="171"/>
      <c r="J364" s="171"/>
      <c r="K364" s="126">
        <f>SUM(K361:K363)</f>
        <v>0</v>
      </c>
      <c r="L364" s="126">
        <f>+K364/5</f>
        <v>0</v>
      </c>
      <c r="M364" s="143"/>
      <c r="N364" s="1"/>
      <c r="O364" s="1"/>
      <c r="P364" s="1"/>
      <c r="Q364" s="1"/>
      <c r="R364" s="1"/>
      <c r="S364" s="1"/>
      <c r="T364" s="1"/>
      <c r="U364" s="1"/>
      <c r="V364" s="1"/>
      <c r="W364" s="1"/>
      <c r="X364" s="1"/>
      <c r="Y364" s="1"/>
      <c r="Z364" s="1"/>
      <c r="AA364" s="1"/>
      <c r="AB364" s="1"/>
      <c r="AC364" s="1"/>
      <c r="AD364" s="1"/>
      <c r="AE364" s="1"/>
      <c r="AF364" s="1"/>
    </row>
    <row r="365" spans="1:32" x14ac:dyDescent="0.25">
      <c r="A365" s="1"/>
      <c r="B365" s="143"/>
      <c r="C365" s="170"/>
      <c r="D365" s="171"/>
      <c r="E365" s="171"/>
      <c r="F365" s="171"/>
      <c r="G365" s="171"/>
      <c r="H365" s="171"/>
      <c r="I365" s="171"/>
      <c r="J365" s="171"/>
      <c r="K365" s="177"/>
      <c r="L365" s="208"/>
      <c r="M365" s="143"/>
      <c r="N365" s="1"/>
      <c r="O365" s="1"/>
      <c r="P365" s="1"/>
      <c r="Q365" s="1"/>
      <c r="R365" s="1"/>
      <c r="S365" s="1"/>
      <c r="T365" s="1"/>
      <c r="U365" s="1"/>
      <c r="V365" s="1"/>
      <c r="W365" s="1"/>
      <c r="X365" s="1"/>
      <c r="Y365" s="1"/>
      <c r="Z365" s="1"/>
      <c r="AA365" s="1"/>
      <c r="AB365" s="1"/>
      <c r="AC365" s="1"/>
      <c r="AD365" s="1"/>
      <c r="AE365" s="1"/>
      <c r="AF365" s="1"/>
    </row>
    <row r="366" spans="1:32" x14ac:dyDescent="0.25">
      <c r="A366" s="1"/>
      <c r="B366" s="143"/>
      <c r="C366" s="172" t="s">
        <v>73</v>
      </c>
      <c r="D366" s="171"/>
      <c r="E366" s="171"/>
      <c r="F366" s="171"/>
      <c r="G366" s="171"/>
      <c r="H366" s="171"/>
      <c r="I366" s="171"/>
      <c r="J366" s="171"/>
      <c r="K366" s="126">
        <f>+K357-K364</f>
        <v>0</v>
      </c>
      <c r="L366" s="126">
        <f>+K366/5</f>
        <v>0</v>
      </c>
      <c r="M366" s="143"/>
      <c r="N366" s="1"/>
      <c r="O366" s="1"/>
      <c r="P366" s="1"/>
      <c r="Q366" s="1"/>
      <c r="R366" s="1"/>
      <c r="S366" s="1"/>
      <c r="T366" s="1"/>
      <c r="U366" s="1"/>
      <c r="V366" s="1"/>
      <c r="W366" s="1"/>
      <c r="X366" s="1"/>
      <c r="Y366" s="1"/>
      <c r="Z366" s="1"/>
      <c r="AA366" s="1"/>
      <c r="AB366" s="1"/>
      <c r="AC366" s="1"/>
      <c r="AD366" s="1"/>
      <c r="AE366" s="1"/>
      <c r="AF366" s="1"/>
    </row>
    <row r="367" spans="1:32" x14ac:dyDescent="0.25">
      <c r="A367" s="1"/>
      <c r="B367" s="143"/>
      <c r="C367" s="170" t="s">
        <v>138</v>
      </c>
      <c r="D367" s="171"/>
      <c r="E367" s="171"/>
      <c r="F367" s="171"/>
      <c r="G367" s="171"/>
      <c r="H367" s="171"/>
      <c r="I367" s="171"/>
      <c r="J367" s="171"/>
      <c r="K367" s="177"/>
      <c r="L367" s="247" t="str">
        <f>IF(D363=0,"N/A",L366/D363)</f>
        <v>N/A</v>
      </c>
      <c r="M367" s="143"/>
      <c r="N367" s="1"/>
      <c r="O367" s="1"/>
      <c r="P367" s="1"/>
      <c r="Q367" s="1"/>
      <c r="R367" s="1"/>
      <c r="S367" s="1"/>
      <c r="T367" s="1"/>
      <c r="U367" s="1"/>
      <c r="V367" s="1"/>
      <c r="W367" s="1"/>
      <c r="X367" s="1"/>
      <c r="Y367" s="1"/>
      <c r="Z367" s="1"/>
      <c r="AA367" s="1"/>
      <c r="AB367" s="1"/>
      <c r="AC367" s="1"/>
      <c r="AD367" s="1"/>
      <c r="AE367" s="1"/>
      <c r="AF367" s="1"/>
    </row>
    <row r="368" spans="1:32" x14ac:dyDescent="0.25">
      <c r="A368" s="1"/>
      <c r="B368" s="389" t="str">
        <f>IF('2-FSN Entry and Summary'!B36&gt;0,"Continue to the next FSN","No further FSN available")</f>
        <v>No further FSN available</v>
      </c>
      <c r="C368" s="389"/>
      <c r="D368" s="389"/>
      <c r="E368" s="389"/>
      <c r="F368" s="389"/>
      <c r="G368" s="389"/>
      <c r="H368" s="389"/>
      <c r="I368" s="389"/>
      <c r="J368" s="389"/>
      <c r="K368" s="389"/>
      <c r="L368" s="389"/>
      <c r="M368" s="1"/>
      <c r="N368" s="1"/>
      <c r="O368" s="1"/>
      <c r="P368" s="1"/>
      <c r="Q368" s="1"/>
      <c r="R368" s="1"/>
      <c r="S368" s="1"/>
      <c r="T368" s="1"/>
      <c r="U368" s="1"/>
      <c r="V368" s="1"/>
      <c r="W368" s="1"/>
      <c r="X368" s="1"/>
      <c r="Y368" s="1"/>
      <c r="Z368" s="1"/>
      <c r="AA368" s="1"/>
      <c r="AB368" s="1"/>
      <c r="AC368" s="1"/>
      <c r="AD368" s="1"/>
      <c r="AE368" s="1"/>
      <c r="AF368" s="1"/>
    </row>
    <row r="369" spans="1:32" x14ac:dyDescent="0.25">
      <c r="A369" s="1"/>
      <c r="B369" s="389"/>
      <c r="C369" s="389"/>
      <c r="D369" s="389"/>
      <c r="E369" s="389"/>
      <c r="F369" s="389"/>
      <c r="G369" s="389"/>
      <c r="H369" s="389"/>
      <c r="I369" s="389"/>
      <c r="J369" s="389"/>
      <c r="K369" s="389"/>
      <c r="L369" s="389"/>
      <c r="M369" s="1"/>
      <c r="N369" s="1"/>
      <c r="O369" s="1"/>
      <c r="P369" s="1"/>
      <c r="Q369" s="1"/>
      <c r="R369" s="1"/>
      <c r="S369" s="1"/>
      <c r="T369" s="1"/>
      <c r="U369" s="1"/>
      <c r="V369" s="1"/>
      <c r="W369" s="1"/>
      <c r="X369" s="1"/>
      <c r="Y369" s="1"/>
      <c r="Z369" s="1"/>
      <c r="AA369" s="1"/>
      <c r="AB369" s="1"/>
      <c r="AC369" s="1"/>
      <c r="AD369" s="1"/>
      <c r="AE369" s="1"/>
      <c r="AF369" s="1"/>
    </row>
    <row r="370" spans="1:32" x14ac:dyDescent="0.25">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c r="AC370" s="1"/>
      <c r="AD370" s="1"/>
      <c r="AE370" s="1"/>
      <c r="AF370" s="1"/>
    </row>
    <row r="371" spans="1:32" x14ac:dyDescent="0.25">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c r="AC371" s="1"/>
      <c r="AD371" s="1"/>
      <c r="AE371" s="1"/>
      <c r="AF371" s="1"/>
    </row>
    <row r="372" spans="1:32" x14ac:dyDescent="0.25">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c r="AC372" s="1"/>
      <c r="AD372" s="1"/>
      <c r="AE372" s="1"/>
      <c r="AF372" s="1"/>
    </row>
    <row r="373" spans="1:32" x14ac:dyDescent="0.25">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c r="AC373" s="1"/>
      <c r="AD373" s="1"/>
      <c r="AE373" s="1"/>
      <c r="AF373" s="1"/>
    </row>
    <row r="374" spans="1:32" x14ac:dyDescent="0.25">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c r="AC374" s="1"/>
      <c r="AD374" s="1"/>
      <c r="AE374" s="1"/>
      <c r="AF374" s="1"/>
    </row>
    <row r="375" spans="1:32" x14ac:dyDescent="0.25">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c r="AC375" s="1"/>
      <c r="AD375" s="1"/>
      <c r="AE375" s="1"/>
      <c r="AF375" s="1"/>
    </row>
    <row r="376" spans="1:32" x14ac:dyDescent="0.25">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c r="AC376" s="1"/>
      <c r="AD376" s="1"/>
      <c r="AE376" s="1"/>
      <c r="AF376" s="1"/>
    </row>
    <row r="377" spans="1:32" x14ac:dyDescent="0.25">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c r="AC377" s="1"/>
      <c r="AD377" s="1"/>
      <c r="AE377" s="1"/>
      <c r="AF377" s="1"/>
    </row>
    <row r="378" spans="1:32" x14ac:dyDescent="0.25">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c r="AC378" s="1"/>
      <c r="AD378" s="1"/>
      <c r="AE378" s="1"/>
      <c r="AF378" s="1"/>
    </row>
    <row r="379" spans="1:32" x14ac:dyDescent="0.25">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c r="AC379" s="1"/>
      <c r="AD379" s="1"/>
      <c r="AE379" s="1"/>
      <c r="AF379" s="1"/>
    </row>
    <row r="380" spans="1:32" x14ac:dyDescent="0.25">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c r="AC380" s="1"/>
      <c r="AD380" s="1"/>
      <c r="AE380" s="1"/>
      <c r="AF380" s="1"/>
    </row>
    <row r="381" spans="1:32" x14ac:dyDescent="0.25">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c r="AC381" s="1"/>
      <c r="AD381" s="1"/>
      <c r="AE381" s="1"/>
      <c r="AF381" s="1"/>
    </row>
    <row r="382" spans="1:32" x14ac:dyDescent="0.25">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c r="AC382" s="1"/>
      <c r="AD382" s="1"/>
      <c r="AE382" s="1"/>
      <c r="AF382" s="1"/>
    </row>
    <row r="383" spans="1:32" x14ac:dyDescent="0.25">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c r="AC383" s="1"/>
      <c r="AD383" s="1"/>
      <c r="AE383" s="1"/>
      <c r="AF383" s="1"/>
    </row>
    <row r="384" spans="1:32" x14ac:dyDescent="0.25">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c r="AC384" s="1"/>
      <c r="AD384" s="1"/>
      <c r="AE384" s="1"/>
      <c r="AF384" s="1"/>
    </row>
    <row r="385" spans="1:31" x14ac:dyDescent="0.25">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c r="AC385" s="1"/>
      <c r="AD385" s="1"/>
      <c r="AE385" s="1"/>
    </row>
    <row r="386" spans="1:31" x14ac:dyDescent="0.25">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c r="AC386" s="1"/>
      <c r="AD386" s="1"/>
      <c r="AE386" s="1"/>
    </row>
    <row r="387" spans="1:31" x14ac:dyDescent="0.25">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c r="AC387" s="1"/>
      <c r="AD387" s="1"/>
      <c r="AE387" s="1"/>
    </row>
    <row r="388" spans="1:31" x14ac:dyDescent="0.25">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c r="AC388" s="1"/>
      <c r="AD388" s="1"/>
      <c r="AE388" s="1"/>
    </row>
    <row r="389" spans="1:31" x14ac:dyDescent="0.25">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c r="AC389" s="1"/>
      <c r="AD389" s="1"/>
      <c r="AE389" s="1"/>
    </row>
    <row r="390" spans="1:31" x14ac:dyDescent="0.25">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c r="AC390" s="1"/>
      <c r="AD390" s="1"/>
      <c r="AE390" s="1"/>
    </row>
    <row r="391" spans="1:31" x14ac:dyDescent="0.25">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c r="AC391" s="1"/>
      <c r="AD391" s="1"/>
      <c r="AE391" s="1"/>
    </row>
    <row r="392" spans="1:31" x14ac:dyDescent="0.25">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c r="AC392" s="1"/>
      <c r="AD392" s="1"/>
      <c r="AE392" s="1"/>
    </row>
    <row r="393" spans="1:31" x14ac:dyDescent="0.25">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c r="AC393" s="1"/>
      <c r="AD393" s="1"/>
      <c r="AE393" s="1"/>
    </row>
    <row r="394" spans="1:31" x14ac:dyDescent="0.25">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c r="AC394" s="1"/>
      <c r="AD394" s="1"/>
      <c r="AE394" s="1"/>
    </row>
    <row r="395" spans="1:31" x14ac:dyDescent="0.25">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c r="AB395" s="1"/>
      <c r="AC395" s="1"/>
      <c r="AD395" s="1"/>
      <c r="AE395" s="1"/>
    </row>
    <row r="396" spans="1:31" x14ac:dyDescent="0.25">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c r="AB396" s="1"/>
      <c r="AC396" s="1"/>
      <c r="AD396" s="1"/>
      <c r="AE396" s="1"/>
    </row>
    <row r="397" spans="1:31" x14ac:dyDescent="0.25">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c r="AB397" s="1"/>
      <c r="AC397" s="1"/>
      <c r="AD397" s="1"/>
      <c r="AE397" s="1"/>
    </row>
    <row r="398" spans="1:31" x14ac:dyDescent="0.25">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c r="AC398" s="1"/>
      <c r="AD398" s="1"/>
      <c r="AE398" s="1"/>
    </row>
    <row r="399" spans="1:31" x14ac:dyDescent="0.25">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c r="AC399" s="1"/>
      <c r="AD399" s="1"/>
      <c r="AE399" s="1"/>
    </row>
    <row r="400" spans="1:31" x14ac:dyDescent="0.25">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c r="AC400" s="1"/>
      <c r="AD400" s="1"/>
      <c r="AE400" s="1"/>
    </row>
    <row r="401" spans="1:31" x14ac:dyDescent="0.25">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c r="AC401" s="1"/>
      <c r="AD401" s="1"/>
      <c r="AE401" s="1"/>
    </row>
    <row r="402" spans="1:31" x14ac:dyDescent="0.25">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c r="AB402" s="1"/>
      <c r="AC402" s="1"/>
      <c r="AD402" s="1"/>
      <c r="AE402" s="1"/>
    </row>
    <row r="403" spans="1:31" x14ac:dyDescent="0.25">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c r="AB403" s="1"/>
      <c r="AC403" s="1"/>
      <c r="AD403" s="1"/>
      <c r="AE403" s="1"/>
    </row>
    <row r="404" spans="1:31" x14ac:dyDescent="0.25">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c r="AB404" s="1"/>
      <c r="AC404" s="1"/>
      <c r="AD404" s="1"/>
      <c r="AE404" s="1"/>
    </row>
    <row r="405" spans="1:31" x14ac:dyDescent="0.25">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c r="AB405" s="1"/>
      <c r="AC405" s="1"/>
      <c r="AD405" s="1"/>
      <c r="AE405" s="1"/>
    </row>
    <row r="406" spans="1:31" x14ac:dyDescent="0.25">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c r="AB406" s="1"/>
      <c r="AC406" s="1"/>
      <c r="AD406" s="1"/>
      <c r="AE406" s="1"/>
    </row>
    <row r="407" spans="1:31" x14ac:dyDescent="0.25">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c r="AB407" s="1"/>
      <c r="AC407" s="1"/>
      <c r="AD407" s="1"/>
      <c r="AE407" s="1"/>
    </row>
    <row r="408" spans="1:31" x14ac:dyDescent="0.25">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c r="AB408" s="1"/>
      <c r="AC408" s="1"/>
      <c r="AD408" s="1"/>
      <c r="AE408" s="1"/>
    </row>
    <row r="409" spans="1:31" x14ac:dyDescent="0.25">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c r="AB409" s="1"/>
      <c r="AC409" s="1"/>
      <c r="AD409" s="1"/>
      <c r="AE409" s="1"/>
    </row>
    <row r="410" spans="1:31" x14ac:dyDescent="0.25">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c r="AB410" s="1"/>
      <c r="AC410" s="1"/>
      <c r="AD410" s="1"/>
      <c r="AE410" s="1"/>
    </row>
    <row r="411" spans="1:31" x14ac:dyDescent="0.25">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c r="AB411" s="1"/>
      <c r="AC411" s="1"/>
      <c r="AD411" s="1"/>
      <c r="AE411" s="1"/>
    </row>
    <row r="412" spans="1:31" x14ac:dyDescent="0.25">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c r="AB412" s="1"/>
      <c r="AC412" s="1"/>
      <c r="AD412" s="1"/>
      <c r="AE412" s="1"/>
    </row>
    <row r="413" spans="1:31" x14ac:dyDescent="0.25">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c r="AB413" s="1"/>
      <c r="AC413" s="1"/>
      <c r="AD413" s="1"/>
      <c r="AE413" s="1"/>
    </row>
    <row r="414" spans="1:31" x14ac:dyDescent="0.25">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c r="AB414" s="1"/>
      <c r="AC414" s="1"/>
      <c r="AD414" s="1"/>
      <c r="AE414" s="1"/>
    </row>
    <row r="415" spans="1:31" x14ac:dyDescent="0.25">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c r="AB415" s="1"/>
      <c r="AC415" s="1"/>
      <c r="AD415" s="1"/>
      <c r="AE415" s="1"/>
    </row>
    <row r="416" spans="1:3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sheetData>
  <sheetProtection sheet="1" objects="1" scenarios="1"/>
  <mergeCells count="43">
    <mergeCell ref="B2:M2"/>
    <mergeCell ref="B4:M4"/>
    <mergeCell ref="E50:F50"/>
    <mergeCell ref="E66:F66"/>
    <mergeCell ref="N18:S18"/>
    <mergeCell ref="B80:M81"/>
    <mergeCell ref="E82:F82"/>
    <mergeCell ref="B64:L65"/>
    <mergeCell ref="E162:F162"/>
    <mergeCell ref="B176:L177"/>
    <mergeCell ref="E130:F130"/>
    <mergeCell ref="B144:L145"/>
    <mergeCell ref="E146:F146"/>
    <mergeCell ref="B160:L161"/>
    <mergeCell ref="B96:L97"/>
    <mergeCell ref="E98:F98"/>
    <mergeCell ref="B112:L113"/>
    <mergeCell ref="E114:F114"/>
    <mergeCell ref="B128:L129"/>
    <mergeCell ref="E178:F178"/>
    <mergeCell ref="B192:L193"/>
    <mergeCell ref="E194:F194"/>
    <mergeCell ref="B208:L209"/>
    <mergeCell ref="E210:F210"/>
    <mergeCell ref="B224:L225"/>
    <mergeCell ref="E226:F226"/>
    <mergeCell ref="B240:L241"/>
    <mergeCell ref="E242:F242"/>
    <mergeCell ref="B256:L257"/>
    <mergeCell ref="E258:F258"/>
    <mergeCell ref="B272:L273"/>
    <mergeCell ref="E274:F274"/>
    <mergeCell ref="B288:L289"/>
    <mergeCell ref="E290:F290"/>
    <mergeCell ref="B304:L305"/>
    <mergeCell ref="E306:F306"/>
    <mergeCell ref="B320:L321"/>
    <mergeCell ref="B368:L369"/>
    <mergeCell ref="E322:F322"/>
    <mergeCell ref="B336:L337"/>
    <mergeCell ref="E338:F338"/>
    <mergeCell ref="B352:L353"/>
    <mergeCell ref="E354:F354"/>
  </mergeCells>
  <pageMargins left="0.7" right="0.7" top="0.75" bottom="0.75" header="0.3" footer="0.3"/>
  <pageSetup orientation="portrait" r:id="rId1"/>
  <ignoredErrors>
    <ignoredError sqref="D55 D71 D87 D103 D119 D135 D151 D167 D183 D199 D215 D231 D247 D263 D279 D295 D311 D327 D343 D359" numberStoredAsText="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G70"/>
  <sheetViews>
    <sheetView zoomScale="130" zoomScaleNormal="130" workbookViewId="0">
      <selection activeCell="K14" sqref="K14"/>
    </sheetView>
  </sheetViews>
  <sheetFormatPr defaultRowHeight="15" x14ac:dyDescent="0.25"/>
  <cols>
    <col min="2" max="2" width="3.7109375" customWidth="1"/>
    <col min="3" max="4" width="9.7109375" customWidth="1"/>
    <col min="5" max="5" width="11.7109375" customWidth="1"/>
    <col min="7" max="7" width="11.7109375" customWidth="1"/>
    <col min="8" max="10" width="9.7109375" customWidth="1"/>
    <col min="11" max="11" width="9.85546875" customWidth="1"/>
    <col min="12" max="12" width="9.7109375" customWidth="1"/>
    <col min="13" max="13" width="3.7109375" customWidth="1"/>
  </cols>
  <sheetData>
    <row r="1" spans="1:59" x14ac:dyDescent="0.2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row>
    <row r="2" spans="1:59" x14ac:dyDescent="0.25">
      <c r="A2" s="1"/>
      <c r="B2" s="248"/>
      <c r="C2" s="248"/>
      <c r="D2" s="248"/>
      <c r="E2" s="248"/>
      <c r="F2" s="248"/>
      <c r="G2" s="248"/>
      <c r="H2" s="248"/>
      <c r="I2" s="248"/>
      <c r="J2" s="248"/>
      <c r="K2" s="248"/>
      <c r="L2" s="248"/>
      <c r="M2" s="248"/>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row>
    <row r="3" spans="1:59" x14ac:dyDescent="0.25">
      <c r="A3" s="1"/>
      <c r="B3" s="248"/>
      <c r="C3" s="248"/>
      <c r="D3" s="248"/>
      <c r="E3" s="248"/>
      <c r="F3" s="248"/>
      <c r="G3" s="248"/>
      <c r="H3" s="248"/>
      <c r="I3" s="248"/>
      <c r="J3" s="248"/>
      <c r="K3" s="248"/>
      <c r="L3" s="248"/>
      <c r="M3" s="248"/>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row>
    <row r="4" spans="1:59" x14ac:dyDescent="0.25">
      <c r="A4" s="1"/>
      <c r="B4" s="248"/>
      <c r="C4" s="248"/>
      <c r="D4" s="248"/>
      <c r="E4" s="248"/>
      <c r="F4" s="248"/>
      <c r="G4" s="248"/>
      <c r="H4" s="248"/>
      <c r="I4" s="248"/>
      <c r="J4" s="248"/>
      <c r="K4" s="248"/>
      <c r="L4" s="248"/>
      <c r="M4" s="248"/>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row>
    <row r="5" spans="1:59" ht="15.75" x14ac:dyDescent="0.25">
      <c r="A5" s="1"/>
      <c r="B5" s="248"/>
      <c r="C5" s="401" t="s">
        <v>0</v>
      </c>
      <c r="D5" s="401"/>
      <c r="E5" s="401"/>
      <c r="F5" s="401"/>
      <c r="G5" s="401"/>
      <c r="H5" s="401"/>
      <c r="I5" s="401"/>
      <c r="J5" s="401"/>
      <c r="K5" s="401"/>
      <c r="L5" s="401"/>
      <c r="M5" s="248"/>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row>
    <row r="6" spans="1:59" ht="18.75" x14ac:dyDescent="0.3">
      <c r="A6" s="1"/>
      <c r="B6" s="248"/>
      <c r="C6" s="248"/>
      <c r="D6" s="248"/>
      <c r="E6" s="248"/>
      <c r="F6" s="248"/>
      <c r="G6" s="248"/>
      <c r="H6" s="248"/>
      <c r="I6" s="248"/>
      <c r="J6" s="248"/>
      <c r="K6" s="248"/>
      <c r="L6" s="248"/>
      <c r="M6" s="249"/>
      <c r="N6" s="242"/>
      <c r="O6" s="242"/>
      <c r="P6" s="242"/>
      <c r="Q6" s="242"/>
      <c r="R6" s="242"/>
      <c r="S6" s="242"/>
      <c r="T6" s="242"/>
      <c r="U6" s="242"/>
      <c r="V6" s="242"/>
      <c r="W6" s="242"/>
      <c r="X6" s="242"/>
      <c r="Y6" s="242"/>
      <c r="Z6" s="242"/>
      <c r="AA6" s="242"/>
      <c r="AB6" s="242"/>
      <c r="AC6" s="242"/>
      <c r="AD6" s="242"/>
      <c r="AE6" s="242"/>
      <c r="AF6" s="242"/>
      <c r="AG6" s="242"/>
      <c r="AH6" s="242"/>
      <c r="AI6" s="242"/>
      <c r="AJ6" s="242"/>
      <c r="AK6" s="242"/>
      <c r="AL6" s="242"/>
      <c r="AM6" s="242"/>
      <c r="AN6" s="242"/>
      <c r="AO6" s="242"/>
      <c r="AP6" s="242"/>
      <c r="AQ6" s="242"/>
      <c r="AR6" s="242"/>
      <c r="AS6" s="242"/>
      <c r="AT6" s="242"/>
      <c r="AU6" s="242"/>
      <c r="AV6" s="242"/>
      <c r="AW6" s="242"/>
      <c r="AX6" s="242"/>
      <c r="AY6" s="242"/>
      <c r="AZ6" s="1"/>
      <c r="BA6" s="1"/>
      <c r="BB6" s="1"/>
      <c r="BC6" s="1"/>
      <c r="BD6" s="1"/>
      <c r="BE6" s="1"/>
    </row>
    <row r="7" spans="1:59" ht="15" customHeight="1" x14ac:dyDescent="0.3">
      <c r="A7" s="1"/>
      <c r="B7" s="248"/>
      <c r="C7" s="401" t="s">
        <v>117</v>
      </c>
      <c r="D7" s="401"/>
      <c r="E7" s="401"/>
      <c r="F7" s="401"/>
      <c r="G7" s="401"/>
      <c r="H7" s="401"/>
      <c r="I7" s="401"/>
      <c r="J7" s="401"/>
      <c r="K7" s="401"/>
      <c r="L7" s="401"/>
      <c r="M7" s="249"/>
      <c r="N7" s="242"/>
      <c r="O7" s="242"/>
      <c r="P7" s="242"/>
      <c r="Q7" s="242"/>
      <c r="R7" s="242"/>
      <c r="S7" s="242"/>
      <c r="T7" s="242"/>
      <c r="U7" s="242"/>
      <c r="V7" s="242"/>
      <c r="W7" s="242"/>
      <c r="X7" s="242"/>
      <c r="Y7" s="242"/>
      <c r="Z7" s="242"/>
      <c r="AA7" s="242"/>
      <c r="AB7" s="242"/>
      <c r="AC7" s="242"/>
      <c r="AD7" s="242"/>
      <c r="AE7" s="242"/>
      <c r="AF7" s="242"/>
      <c r="AG7" s="242"/>
      <c r="AH7" s="242"/>
      <c r="AI7" s="242"/>
      <c r="AJ7" s="242"/>
      <c r="AK7" s="242"/>
      <c r="AL7" s="242"/>
      <c r="AM7" s="242"/>
      <c r="AN7" s="242"/>
      <c r="AO7" s="242"/>
      <c r="AP7" s="242"/>
      <c r="AQ7" s="242"/>
      <c r="AR7" s="242"/>
      <c r="AS7" s="242"/>
      <c r="AT7" s="242"/>
      <c r="AU7" s="242"/>
      <c r="AV7" s="242"/>
      <c r="AW7" s="242"/>
      <c r="AX7" s="242"/>
      <c r="AY7" s="242"/>
      <c r="AZ7" s="1"/>
      <c r="BA7" s="1"/>
      <c r="BB7" s="1"/>
      <c r="BC7" s="1"/>
      <c r="BD7" s="1"/>
      <c r="BE7" s="1"/>
    </row>
    <row r="8" spans="1:59" ht="15" customHeight="1" x14ac:dyDescent="0.3">
      <c r="A8" s="1"/>
      <c r="B8" s="248"/>
      <c r="C8" s="248" t="s">
        <v>119</v>
      </c>
      <c r="D8" s="248"/>
      <c r="E8" s="248"/>
      <c r="F8" s="248"/>
      <c r="G8" s="248"/>
      <c r="H8" s="248"/>
      <c r="I8" s="248"/>
      <c r="J8" s="248"/>
      <c r="K8" s="248"/>
      <c r="L8" s="248"/>
      <c r="M8" s="249"/>
      <c r="N8" s="242"/>
      <c r="O8" s="242"/>
      <c r="P8" s="242"/>
      <c r="Q8" s="242"/>
      <c r="R8" s="242"/>
      <c r="S8" s="242"/>
      <c r="T8" s="242"/>
      <c r="U8" s="242"/>
      <c r="V8" s="242"/>
      <c r="W8" s="242"/>
      <c r="X8" s="242"/>
      <c r="Y8" s="242"/>
      <c r="Z8" s="242"/>
      <c r="AA8" s="242"/>
      <c r="AB8" s="242"/>
      <c r="AC8" s="242"/>
      <c r="AD8" s="242"/>
      <c r="AE8" s="242"/>
      <c r="AF8" s="242"/>
      <c r="AG8" s="242"/>
      <c r="AH8" s="242"/>
      <c r="AI8" s="242"/>
      <c r="AJ8" s="242"/>
      <c r="AK8" s="242"/>
      <c r="AL8" s="242"/>
      <c r="AM8" s="242"/>
      <c r="AN8" s="242"/>
      <c r="AO8" s="242"/>
      <c r="AP8" s="242"/>
      <c r="AQ8" s="242"/>
      <c r="AR8" s="242"/>
      <c r="AS8" s="242"/>
      <c r="AT8" s="242"/>
      <c r="AU8" s="242"/>
      <c r="AV8" s="242"/>
      <c r="AW8" s="242"/>
      <c r="AX8" s="242"/>
      <c r="AY8" s="242"/>
      <c r="AZ8" s="1"/>
      <c r="BA8" s="1"/>
      <c r="BB8" s="1"/>
      <c r="BC8" s="1"/>
      <c r="BD8" s="1"/>
      <c r="BE8" s="1"/>
    </row>
    <row r="9" spans="1:59" ht="15" customHeight="1" x14ac:dyDescent="0.3">
      <c r="A9" s="1"/>
      <c r="B9" s="248"/>
      <c r="C9" s="248" t="s">
        <v>120</v>
      </c>
      <c r="D9" s="248"/>
      <c r="E9" s="248"/>
      <c r="F9" s="248"/>
      <c r="G9" s="248"/>
      <c r="H9" s="248"/>
      <c r="I9" s="248"/>
      <c r="J9" s="248"/>
      <c r="K9" s="248"/>
      <c r="L9" s="248"/>
      <c r="M9" s="249"/>
      <c r="N9" s="242"/>
      <c r="O9" s="242"/>
      <c r="P9" s="242"/>
      <c r="Q9" s="242"/>
      <c r="R9" s="242"/>
      <c r="S9" s="242"/>
      <c r="T9" s="242"/>
      <c r="U9" s="242"/>
      <c r="V9" s="242"/>
      <c r="W9" s="242"/>
      <c r="X9" s="242"/>
      <c r="Y9" s="242"/>
      <c r="Z9" s="242"/>
      <c r="AA9" s="242"/>
      <c r="AB9" s="242"/>
      <c r="AC9" s="242"/>
      <c r="AD9" s="242"/>
      <c r="AE9" s="242"/>
      <c r="AF9" s="242"/>
      <c r="AG9" s="242"/>
      <c r="AH9" s="242"/>
      <c r="AI9" s="242"/>
      <c r="AJ9" s="242"/>
      <c r="AK9" s="242"/>
      <c r="AL9" s="242"/>
      <c r="AM9" s="242"/>
      <c r="AN9" s="242"/>
      <c r="AO9" s="242"/>
      <c r="AP9" s="242"/>
      <c r="AQ9" s="242"/>
      <c r="AR9" s="242"/>
      <c r="AS9" s="242"/>
      <c r="AT9" s="242"/>
      <c r="AU9" s="242"/>
      <c r="AV9" s="242"/>
      <c r="AW9" s="242"/>
      <c r="AX9" s="242"/>
      <c r="AY9" s="242"/>
      <c r="AZ9" s="1"/>
      <c r="BA9" s="1"/>
      <c r="BB9" s="1"/>
      <c r="BC9" s="1"/>
      <c r="BD9" s="1"/>
      <c r="BE9" s="1"/>
    </row>
    <row r="10" spans="1:59" ht="15" customHeight="1" x14ac:dyDescent="0.25">
      <c r="A10" s="1"/>
      <c r="B10" s="248"/>
      <c r="C10" s="248" t="s">
        <v>121</v>
      </c>
      <c r="D10" s="248"/>
      <c r="E10" s="248"/>
      <c r="F10" s="248"/>
      <c r="G10" s="248"/>
      <c r="H10" s="248"/>
      <c r="I10" s="248"/>
      <c r="J10" s="248"/>
      <c r="K10" s="248"/>
      <c r="L10" s="248"/>
      <c r="M10" s="248"/>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row>
    <row r="11" spans="1:59" ht="15" customHeight="1" x14ac:dyDescent="0.25">
      <c r="A11" s="1"/>
      <c r="B11" s="248"/>
      <c r="C11" s="248"/>
      <c r="D11" s="248"/>
      <c r="E11" s="248"/>
      <c r="F11" s="248"/>
      <c r="G11" s="248"/>
      <c r="H11" s="248"/>
      <c r="I11" s="248"/>
      <c r="J11" s="248"/>
      <c r="K11" s="248"/>
      <c r="L11" s="248"/>
      <c r="M11" s="248"/>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row>
    <row r="12" spans="1:59" ht="16.5" customHeight="1" x14ac:dyDescent="0.25">
      <c r="A12" s="1"/>
      <c r="B12" s="248"/>
      <c r="C12" s="254"/>
      <c r="D12" s="255" t="s">
        <v>32</v>
      </c>
      <c r="E12" s="255" t="s">
        <v>76</v>
      </c>
      <c r="F12" s="398" t="s">
        <v>18</v>
      </c>
      <c r="G12" s="399"/>
      <c r="H12" s="399"/>
      <c r="I12" s="399"/>
      <c r="J12" s="400"/>
      <c r="K12" s="397" t="s">
        <v>112</v>
      </c>
      <c r="L12" s="397"/>
      <c r="M12" s="248"/>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row>
    <row r="13" spans="1:59" ht="16.5" customHeight="1" x14ac:dyDescent="0.25">
      <c r="A13" s="1"/>
      <c r="B13" s="248"/>
      <c r="C13" s="256" t="s">
        <v>30</v>
      </c>
      <c r="D13" s="256" t="s">
        <v>26</v>
      </c>
      <c r="E13" s="256" t="s">
        <v>20</v>
      </c>
      <c r="F13" s="332" t="s">
        <v>34</v>
      </c>
      <c r="G13" s="332" t="s">
        <v>21</v>
      </c>
      <c r="H13" s="332" t="s">
        <v>11</v>
      </c>
      <c r="I13" s="332" t="s">
        <v>111</v>
      </c>
      <c r="J13" s="332" t="s">
        <v>23</v>
      </c>
      <c r="K13" s="332" t="s">
        <v>34</v>
      </c>
      <c r="L13" s="332" t="s">
        <v>23</v>
      </c>
      <c r="M13" s="248"/>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S13" s="1"/>
      <c r="AT13" s="1"/>
      <c r="AU13" s="1"/>
      <c r="AV13" s="1"/>
      <c r="AW13" s="1"/>
      <c r="AX13" s="1"/>
      <c r="AY13" s="1"/>
      <c r="AZ13" s="1"/>
      <c r="BA13" s="1"/>
      <c r="BB13" s="1"/>
      <c r="BC13" s="1"/>
      <c r="BD13" s="1"/>
      <c r="BE13" s="1"/>
      <c r="BF13" s="1"/>
      <c r="BG13" s="1"/>
    </row>
    <row r="14" spans="1:59" ht="16.5" customHeight="1" x14ac:dyDescent="0.25">
      <c r="A14" s="1"/>
      <c r="B14" s="248"/>
      <c r="C14" s="269">
        <f>+'5-Payments Analysis'!D50</f>
        <v>0</v>
      </c>
      <c r="D14" s="270">
        <f>+'5-Payments Analysis'!G50</f>
        <v>0</v>
      </c>
      <c r="E14" s="333" t="str">
        <f>+AS14</f>
        <v xml:space="preserve"> </v>
      </c>
      <c r="F14" s="271">
        <f>IF(E14="2",'5-Payments Analysis'!D57,'5-Payments Analysis'!D53)</f>
        <v>0</v>
      </c>
      <c r="G14" s="271">
        <f>IF(E14="2",0,'5-Payments Analysis'!D54)</f>
        <v>0</v>
      </c>
      <c r="H14" s="271">
        <f>IF(E14="2",'5-Payments Analysis'!D58,0)</f>
        <v>0</v>
      </c>
      <c r="I14" s="271">
        <f>IF(E14="2",'5-Payments Analysis'!D59,0)</f>
        <v>0</v>
      </c>
      <c r="J14" s="271">
        <f>SUM(F14:I14)</f>
        <v>0</v>
      </c>
      <c r="K14" s="272">
        <f>IF(E14="2",'5-Payments Analysis'!L57,'5-Payments Analysis'!L53)</f>
        <v>0</v>
      </c>
      <c r="L14" s="273">
        <f>MAX('5-Payments Analysis'!L53,'5-Payments Analysis'!L60)</f>
        <v>0</v>
      </c>
      <c r="M14" s="248"/>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333" t="str">
        <f>IF('5-Payments Analysis'!L60&gt;'5-Payments Analysis'!L53,'5-Payments Analysis'!D55,'5-Payments Analysis'!D51)</f>
        <v>1-A</v>
      </c>
      <c r="AS14" s="335" t="str">
        <f t="shared" ref="AS14:AS33" si="0">IF(D14=0," ",AR14)</f>
        <v xml:space="preserve"> </v>
      </c>
      <c r="AT14" s="1"/>
      <c r="AU14" s="1"/>
      <c r="AV14" s="1"/>
      <c r="AW14" s="1"/>
      <c r="AX14" s="1"/>
      <c r="AY14" s="1"/>
      <c r="AZ14" s="1"/>
      <c r="BA14" s="1"/>
      <c r="BB14" s="1"/>
      <c r="BC14" s="1"/>
      <c r="BD14" s="1"/>
      <c r="BE14" s="1"/>
      <c r="BF14" s="1"/>
      <c r="BG14" s="1"/>
    </row>
    <row r="15" spans="1:59" ht="16.5" customHeight="1" x14ac:dyDescent="0.25">
      <c r="A15" s="1"/>
      <c r="B15" s="248"/>
      <c r="C15" s="257">
        <f>+'5-Payments Analysis'!D66</f>
        <v>0</v>
      </c>
      <c r="D15" s="258">
        <f>+'5-Payments Analysis'!G66</f>
        <v>0</v>
      </c>
      <c r="E15" s="334" t="str">
        <f t="shared" ref="E15:E33" si="1">+AS15</f>
        <v xml:space="preserve"> </v>
      </c>
      <c r="F15" s="260">
        <f>IF(E15="2",'5-Payments Analysis'!D73,'5-Payments Analysis'!D69)</f>
        <v>0</v>
      </c>
      <c r="G15" s="260">
        <f>IF(E15="2",0,'5-Payments Analysis'!D70)</f>
        <v>0</v>
      </c>
      <c r="H15" s="260">
        <f>IF(E15="2",'5-Payments Analysis'!D74,0)</f>
        <v>0</v>
      </c>
      <c r="I15" s="260">
        <f>IF(E15="2",'5-Payments Analysis'!D75,0)</f>
        <v>0</v>
      </c>
      <c r="J15" s="260">
        <f>SUM(F15:I15)</f>
        <v>0</v>
      </c>
      <c r="K15" s="261">
        <f>IF(E15="2",'5-Payments Analysis'!L73,'5-Payments Analysis'!L69)</f>
        <v>0</v>
      </c>
      <c r="L15" s="262">
        <f>IF(E15="2",'5-Payments Analysis'!L76,'5-Payments Analysis'!L69)</f>
        <v>0</v>
      </c>
      <c r="M15" s="248"/>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259" t="str">
        <f>IF('5-Payments Analysis'!L76&gt;'5-Payments Analysis'!L69,'5-Payments Analysis'!D71,'5-Payments Analysis'!D67)</f>
        <v>1-A</v>
      </c>
      <c r="AS15" s="335" t="str">
        <f t="shared" si="0"/>
        <v xml:space="preserve"> </v>
      </c>
      <c r="AT15" s="1"/>
      <c r="AU15" s="1"/>
      <c r="AV15" s="1"/>
      <c r="AW15" s="1"/>
      <c r="AX15" s="1"/>
      <c r="AY15" s="1"/>
      <c r="AZ15" s="1"/>
      <c r="BA15" s="1"/>
      <c r="BB15" s="1"/>
      <c r="BC15" s="1"/>
      <c r="BD15" s="1"/>
      <c r="BE15" s="1"/>
      <c r="BF15" s="1"/>
      <c r="BG15" s="1"/>
    </row>
    <row r="16" spans="1:59" ht="16.5" customHeight="1" x14ac:dyDescent="0.25">
      <c r="A16" s="1"/>
      <c r="B16" s="248"/>
      <c r="C16" s="274">
        <f>+'5-Payments Analysis'!D82</f>
        <v>0</v>
      </c>
      <c r="D16" s="275">
        <f>+'5-Payments Analysis'!G82</f>
        <v>0</v>
      </c>
      <c r="E16" s="333" t="str">
        <f t="shared" si="1"/>
        <v xml:space="preserve"> </v>
      </c>
      <c r="F16" s="277">
        <f>IF(E16="2",'5-Payments Analysis'!D89,'5-Payments Analysis'!D85)</f>
        <v>0</v>
      </c>
      <c r="G16" s="277">
        <f>IF(E16="2",0,'5-Payments Analysis'!D86)</f>
        <v>0</v>
      </c>
      <c r="H16" s="277">
        <f>IF(E16="2",'5-Payments Analysis'!D90,0)</f>
        <v>0</v>
      </c>
      <c r="I16" s="277">
        <f>IF(E16="2",'5-Payments Analysis'!D91,0)</f>
        <v>0</v>
      </c>
      <c r="J16" s="277">
        <f t="shared" ref="J16:J33" si="2">SUM(F16:I16)</f>
        <v>0</v>
      </c>
      <c r="K16" s="278">
        <f>IF(E16="2",'5-Payments Analysis'!L89,'5-Payments Analysis'!L85)</f>
        <v>0</v>
      </c>
      <c r="L16" s="279">
        <f>IF(E16="2",'5-Payments Analysis'!L92,'5-Payments Analysis'!L85)</f>
        <v>0</v>
      </c>
      <c r="M16" s="248"/>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276" t="str">
        <f>IF('5-Payments Analysis'!L92&gt;'5-Payments Analysis'!L85,'5-Payments Analysis'!D87,'5-Payments Analysis'!D83)</f>
        <v>1-A</v>
      </c>
      <c r="AS16" s="335" t="str">
        <f t="shared" si="0"/>
        <v xml:space="preserve"> </v>
      </c>
      <c r="AT16" s="1"/>
      <c r="AU16" s="1"/>
      <c r="AV16" s="1"/>
      <c r="AW16" s="1"/>
      <c r="AX16" s="1"/>
      <c r="AY16" s="1"/>
      <c r="AZ16" s="1"/>
      <c r="BA16" s="1"/>
      <c r="BB16" s="1"/>
      <c r="BC16" s="1"/>
      <c r="BD16" s="1"/>
      <c r="BE16" s="1"/>
      <c r="BF16" s="1"/>
      <c r="BG16" s="1"/>
    </row>
    <row r="17" spans="1:59" ht="16.5" customHeight="1" x14ac:dyDescent="0.25">
      <c r="A17" s="1"/>
      <c r="B17" s="248"/>
      <c r="C17" s="257">
        <f>+'5-Payments Analysis'!D98</f>
        <v>0</v>
      </c>
      <c r="D17" s="258">
        <f>+'5-Payments Analysis'!G98</f>
        <v>0</v>
      </c>
      <c r="E17" s="334" t="str">
        <f t="shared" si="1"/>
        <v xml:space="preserve"> </v>
      </c>
      <c r="F17" s="260">
        <f>IF(E17="2",'5-Payments Analysis'!D105,'5-Payments Analysis'!D101)</f>
        <v>0</v>
      </c>
      <c r="G17" s="260">
        <f>IF(E17="2",0,'5-Payments Analysis'!D102)</f>
        <v>0</v>
      </c>
      <c r="H17" s="260">
        <f>IF(E17="2",'5-Payments Analysis'!D106,0)</f>
        <v>0</v>
      </c>
      <c r="I17" s="260">
        <f>IF(E17="2",'5-Payments Analysis'!D107,0)</f>
        <v>0</v>
      </c>
      <c r="J17" s="260">
        <f t="shared" si="2"/>
        <v>0</v>
      </c>
      <c r="K17" s="261">
        <f>IF(E17="2",'5-Payments Analysis'!L105,'5-Payments Analysis'!L101)</f>
        <v>0</v>
      </c>
      <c r="L17" s="262">
        <f>IF(E17="2",'5-Payments Analysis'!L108,'5-Payments Analysis'!L101)</f>
        <v>0</v>
      </c>
      <c r="M17" s="248"/>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259" t="str">
        <f>IF('5-Payments Analysis'!L108&gt;'5-Payments Analysis'!L101,'5-Payments Analysis'!D103,'5-Payments Analysis'!D99)</f>
        <v>1-A</v>
      </c>
      <c r="AS17" s="335" t="str">
        <f t="shared" si="0"/>
        <v xml:space="preserve"> </v>
      </c>
      <c r="AT17" s="1"/>
      <c r="AU17" s="1"/>
      <c r="AV17" s="1"/>
      <c r="AW17" s="1"/>
      <c r="AX17" s="1"/>
      <c r="AY17" s="1"/>
      <c r="AZ17" s="1"/>
      <c r="BA17" s="1"/>
      <c r="BB17" s="1"/>
      <c r="BC17" s="1"/>
      <c r="BD17" s="1"/>
      <c r="BE17" s="1"/>
      <c r="BF17" s="1"/>
      <c r="BG17" s="1"/>
    </row>
    <row r="18" spans="1:59" ht="16.5" customHeight="1" x14ac:dyDescent="0.25">
      <c r="A18" s="1"/>
      <c r="B18" s="248"/>
      <c r="C18" s="274">
        <f>+'5-Payments Analysis'!D114</f>
        <v>0</v>
      </c>
      <c r="D18" s="275">
        <f>+'5-Payments Analysis'!G114</f>
        <v>0</v>
      </c>
      <c r="E18" s="333" t="str">
        <f t="shared" si="1"/>
        <v xml:space="preserve"> </v>
      </c>
      <c r="F18" s="277">
        <f>IF(E18="2",'5-Payments Analysis'!D121,'5-Payments Analysis'!D117)</f>
        <v>0</v>
      </c>
      <c r="G18" s="277">
        <f>IF(E18="2",0,'5-Payments Analysis'!D118)</f>
        <v>0</v>
      </c>
      <c r="H18" s="277">
        <f>IF(E18="2",'5-Payments Analysis'!D122,0)</f>
        <v>0</v>
      </c>
      <c r="I18" s="277">
        <f>IF(E18="2",'5-Payments Analysis'!D123,0)</f>
        <v>0</v>
      </c>
      <c r="J18" s="277">
        <f t="shared" si="2"/>
        <v>0</v>
      </c>
      <c r="K18" s="278">
        <f>IF(E18="2",'5-Payments Analysis'!L121,'5-Payments Analysis'!L117)</f>
        <v>0</v>
      </c>
      <c r="L18" s="279">
        <f>IF(E18="2",'5-Payments Analysis'!L124,'5-Payments Analysis'!L117)</f>
        <v>0</v>
      </c>
      <c r="M18" s="248"/>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276" t="str">
        <f>IF('5-Payments Analysis'!L124&gt;'5-Payments Analysis'!L117,'5-Payments Analysis'!D119,'5-Payments Analysis'!D115)</f>
        <v>1-A</v>
      </c>
      <c r="AS18" s="335" t="str">
        <f t="shared" si="0"/>
        <v xml:space="preserve"> </v>
      </c>
      <c r="AT18" s="1"/>
      <c r="AU18" s="1"/>
      <c r="AV18" s="1"/>
      <c r="AW18" s="1"/>
      <c r="AX18" s="1"/>
      <c r="AY18" s="1"/>
      <c r="AZ18" s="1"/>
      <c r="BA18" s="1"/>
      <c r="BB18" s="1"/>
      <c r="BC18" s="1"/>
      <c r="BD18" s="1"/>
      <c r="BE18" s="1"/>
      <c r="BF18" s="1"/>
      <c r="BG18" s="1"/>
    </row>
    <row r="19" spans="1:59" ht="16.5" customHeight="1" x14ac:dyDescent="0.25">
      <c r="A19" s="1"/>
      <c r="B19" s="248"/>
      <c r="C19" s="257">
        <f>+'5-Payments Analysis'!D130</f>
        <v>0</v>
      </c>
      <c r="D19" s="258">
        <f>+'5-Payments Analysis'!G130</f>
        <v>0</v>
      </c>
      <c r="E19" s="334" t="str">
        <f t="shared" si="1"/>
        <v xml:space="preserve"> </v>
      </c>
      <c r="F19" s="260">
        <f>IF(E19="2",'5-Payments Analysis'!D137,'5-Payments Analysis'!D133)</f>
        <v>0</v>
      </c>
      <c r="G19" s="260">
        <f>IF(E19="2",0,'5-Payments Analysis'!D134)</f>
        <v>0</v>
      </c>
      <c r="H19" s="260">
        <f>IF(E19="2",'5-Payments Analysis'!D138,0)</f>
        <v>0</v>
      </c>
      <c r="I19" s="260">
        <f>IF(E19="2",'5-Payments Analysis'!D139,0)</f>
        <v>0</v>
      </c>
      <c r="J19" s="260">
        <f t="shared" si="2"/>
        <v>0</v>
      </c>
      <c r="K19" s="261">
        <f>IF(E19="2",'5-Payments Analysis'!L137,'5-Payments Analysis'!L133)</f>
        <v>0</v>
      </c>
      <c r="L19" s="262">
        <f>IF(E19="2",'5-Payments Analysis'!L140,'5-Payments Analysis'!L133)</f>
        <v>0</v>
      </c>
      <c r="M19" s="248"/>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259" t="str">
        <f>IF('5-Payments Analysis'!L140&gt;'5-Payments Analysis'!L133,'5-Payments Analysis'!D135,'5-Payments Analysis'!D131)</f>
        <v>1-A</v>
      </c>
      <c r="AS19" s="335" t="str">
        <f t="shared" si="0"/>
        <v xml:space="preserve"> </v>
      </c>
      <c r="AT19" s="1"/>
      <c r="AU19" s="1"/>
      <c r="AV19" s="1"/>
      <c r="AW19" s="1"/>
      <c r="AX19" s="1"/>
      <c r="AY19" s="1"/>
      <c r="AZ19" s="1"/>
      <c r="BA19" s="1"/>
      <c r="BB19" s="1"/>
      <c r="BC19" s="1"/>
      <c r="BD19" s="1"/>
      <c r="BE19" s="1"/>
      <c r="BF19" s="1"/>
      <c r="BG19" s="1"/>
    </row>
    <row r="20" spans="1:59" ht="16.5" customHeight="1" x14ac:dyDescent="0.25">
      <c r="A20" s="1"/>
      <c r="B20" s="248"/>
      <c r="C20" s="274">
        <f>+'5-Payments Analysis'!D146</f>
        <v>0</v>
      </c>
      <c r="D20" s="275">
        <f>+'5-Payments Analysis'!G146</f>
        <v>0</v>
      </c>
      <c r="E20" s="333" t="str">
        <f t="shared" si="1"/>
        <v xml:space="preserve"> </v>
      </c>
      <c r="F20" s="277">
        <f>IF(E20="2",'5-Payments Analysis'!D153,'5-Payments Analysis'!D149)</f>
        <v>0</v>
      </c>
      <c r="G20" s="277">
        <f>IF(E20="2",0,'5-Payments Analysis'!D150)</f>
        <v>0</v>
      </c>
      <c r="H20" s="277">
        <f>IF(E20="2",'5-Payments Analysis'!D154,0)</f>
        <v>0</v>
      </c>
      <c r="I20" s="277">
        <f>IF(E20="2",'5-Payments Analysis'!D155,0)</f>
        <v>0</v>
      </c>
      <c r="J20" s="277">
        <f t="shared" si="2"/>
        <v>0</v>
      </c>
      <c r="K20" s="278">
        <f>IF(E20="2",'5-Payments Analysis'!L153,'5-Payments Analysis'!L149)</f>
        <v>0</v>
      </c>
      <c r="L20" s="279">
        <f>IF(E20="2",'5-Payments Analysis'!L156,'5-Payments Analysis'!L149)</f>
        <v>0</v>
      </c>
      <c r="M20" s="248"/>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276" t="str">
        <f>IF('5-Payments Analysis'!L156&gt;'5-Payments Analysis'!L149,'5-Payments Analysis'!D151,'5-Payments Analysis'!D147)</f>
        <v>1-A</v>
      </c>
      <c r="AS20" s="335" t="str">
        <f t="shared" si="0"/>
        <v xml:space="preserve"> </v>
      </c>
      <c r="AT20" s="1"/>
      <c r="AU20" s="1"/>
      <c r="AV20" s="1"/>
      <c r="AW20" s="1"/>
      <c r="AX20" s="1"/>
      <c r="AY20" s="1"/>
      <c r="AZ20" s="1"/>
      <c r="BA20" s="1"/>
      <c r="BB20" s="1"/>
      <c r="BC20" s="1"/>
      <c r="BD20" s="1"/>
      <c r="BE20" s="1"/>
      <c r="BF20" s="1"/>
      <c r="BG20" s="1"/>
    </row>
    <row r="21" spans="1:59" ht="16.5" customHeight="1" x14ac:dyDescent="0.25">
      <c r="A21" s="1"/>
      <c r="B21" s="248"/>
      <c r="C21" s="257">
        <f>+'5-Payments Analysis'!D162</f>
        <v>0</v>
      </c>
      <c r="D21" s="258">
        <f>+'5-Payments Analysis'!G162</f>
        <v>0</v>
      </c>
      <c r="E21" s="334" t="str">
        <f t="shared" si="1"/>
        <v xml:space="preserve"> </v>
      </c>
      <c r="F21" s="260">
        <f>IF(E21="2",'5-Payments Analysis'!D169,'5-Payments Analysis'!D165)</f>
        <v>0</v>
      </c>
      <c r="G21" s="260">
        <f>IF(E21="2",0,'5-Payments Analysis'!D166)</f>
        <v>0</v>
      </c>
      <c r="H21" s="260">
        <f>IF(E21="2",'5-Payments Analysis'!D170,0)</f>
        <v>0</v>
      </c>
      <c r="I21" s="260">
        <f>IF(E21="2",'5-Payments Analysis'!D171,0)</f>
        <v>0</v>
      </c>
      <c r="J21" s="260">
        <f t="shared" si="2"/>
        <v>0</v>
      </c>
      <c r="K21" s="261">
        <f>IF(E21="2",'5-Payments Analysis'!L169,'5-Payments Analysis'!L165)</f>
        <v>0</v>
      </c>
      <c r="L21" s="262">
        <f>IF(E21="2",'5-Payments Analysis'!L172,'5-Payments Analysis'!L165)</f>
        <v>0</v>
      </c>
      <c r="M21" s="248"/>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259" t="str">
        <f>IF('5-Payments Analysis'!L172&gt;'5-Payments Analysis'!L165,'5-Payments Analysis'!D167,'5-Payments Analysis'!D163)</f>
        <v>1-A</v>
      </c>
      <c r="AS21" s="335" t="str">
        <f t="shared" si="0"/>
        <v xml:space="preserve"> </v>
      </c>
      <c r="AT21" s="1"/>
      <c r="AU21" s="1"/>
      <c r="AV21" s="1"/>
      <c r="AW21" s="1"/>
      <c r="AX21" s="1"/>
      <c r="AY21" s="1"/>
      <c r="AZ21" s="1"/>
      <c r="BA21" s="1"/>
      <c r="BB21" s="1"/>
      <c r="BC21" s="1"/>
      <c r="BD21" s="1"/>
      <c r="BE21" s="1"/>
      <c r="BF21" s="1"/>
      <c r="BG21" s="1"/>
    </row>
    <row r="22" spans="1:59" ht="16.5" customHeight="1" x14ac:dyDescent="0.25">
      <c r="A22" s="1"/>
      <c r="B22" s="248"/>
      <c r="C22" s="274">
        <f>+'5-Payments Analysis'!D178</f>
        <v>0</v>
      </c>
      <c r="D22" s="275">
        <f>+'5-Payments Analysis'!G178</f>
        <v>0</v>
      </c>
      <c r="E22" s="333" t="str">
        <f t="shared" si="1"/>
        <v xml:space="preserve"> </v>
      </c>
      <c r="F22" s="277">
        <f>IF(E22="2",'5-Payments Analysis'!D185,'5-Payments Analysis'!D181)</f>
        <v>0</v>
      </c>
      <c r="G22" s="277">
        <f>IF(E22="2",0,'5-Payments Analysis'!D182)</f>
        <v>0</v>
      </c>
      <c r="H22" s="277">
        <f>IF(E22="2",'5-Payments Analysis'!D186,0)</f>
        <v>0</v>
      </c>
      <c r="I22" s="277">
        <f>IF(E22="2",'5-Payments Analysis'!D187,0)</f>
        <v>0</v>
      </c>
      <c r="J22" s="277">
        <f t="shared" si="2"/>
        <v>0</v>
      </c>
      <c r="K22" s="278">
        <f>IF(E22="2",'5-Payments Analysis'!L185,'5-Payments Analysis'!L181)</f>
        <v>0</v>
      </c>
      <c r="L22" s="279">
        <f>IF(E22="2",'5-Payments Analysis'!L188,'5-Payments Analysis'!L181)</f>
        <v>0</v>
      </c>
      <c r="M22" s="248"/>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276" t="str">
        <f>IF('5-Payments Analysis'!L188&gt;'5-Payments Analysis'!L181,'5-Payments Analysis'!D183,'5-Payments Analysis'!D179)</f>
        <v>1-A</v>
      </c>
      <c r="AS22" s="335" t="str">
        <f t="shared" si="0"/>
        <v xml:space="preserve"> </v>
      </c>
      <c r="AT22" s="1"/>
      <c r="AU22" s="1"/>
      <c r="AV22" s="1"/>
      <c r="AW22" s="1"/>
      <c r="AX22" s="1"/>
      <c r="AY22" s="1"/>
      <c r="AZ22" s="1"/>
      <c r="BA22" s="1"/>
      <c r="BB22" s="1"/>
      <c r="BC22" s="1"/>
      <c r="BD22" s="1"/>
      <c r="BE22" s="1"/>
      <c r="BF22" s="1"/>
      <c r="BG22" s="1"/>
    </row>
    <row r="23" spans="1:59" ht="16.5" customHeight="1" x14ac:dyDescent="0.25">
      <c r="A23" s="1"/>
      <c r="B23" s="248"/>
      <c r="C23" s="257">
        <f>+'5-Payments Analysis'!D194</f>
        <v>0</v>
      </c>
      <c r="D23" s="258">
        <f>+'5-Payments Analysis'!G194</f>
        <v>0</v>
      </c>
      <c r="E23" s="334" t="str">
        <f t="shared" si="1"/>
        <v xml:space="preserve"> </v>
      </c>
      <c r="F23" s="260">
        <f>IF(E23="2",'5-Payments Analysis'!D201,'5-Payments Analysis'!D197)</f>
        <v>0</v>
      </c>
      <c r="G23" s="260">
        <f>IF(E23="2",0,'5-Payments Analysis'!D198)</f>
        <v>0</v>
      </c>
      <c r="H23" s="260">
        <f>IF(E23="2",'5-Payments Analysis'!D202,0)</f>
        <v>0</v>
      </c>
      <c r="I23" s="260">
        <f>IF(E23="2",'5-Payments Analysis'!D203,0)</f>
        <v>0</v>
      </c>
      <c r="J23" s="260">
        <f t="shared" si="2"/>
        <v>0</v>
      </c>
      <c r="K23" s="261">
        <f>IF(E23="2",'5-Payments Analysis'!L201,'5-Payments Analysis'!L197)</f>
        <v>0</v>
      </c>
      <c r="L23" s="262">
        <f>IF(E23="2",'5-Payments Analysis'!L204,'5-Payments Analysis'!L197)</f>
        <v>0</v>
      </c>
      <c r="M23" s="248"/>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259" t="str">
        <f>IF('5-Payments Analysis'!L204&gt;'5-Payments Analysis'!L197,'5-Payments Analysis'!D199,'5-Payments Analysis'!D195)</f>
        <v>1-A</v>
      </c>
      <c r="AS23" s="335" t="str">
        <f t="shared" si="0"/>
        <v xml:space="preserve"> </v>
      </c>
      <c r="AT23" s="1"/>
      <c r="AU23" s="1"/>
      <c r="AV23" s="1"/>
      <c r="AW23" s="1"/>
      <c r="AX23" s="1"/>
      <c r="AY23" s="1"/>
      <c r="AZ23" s="1"/>
      <c r="BA23" s="1"/>
      <c r="BB23" s="1"/>
      <c r="BC23" s="1"/>
      <c r="BD23" s="1"/>
      <c r="BE23" s="1"/>
      <c r="BF23" s="1"/>
      <c r="BG23" s="1"/>
    </row>
    <row r="24" spans="1:59" ht="16.5" customHeight="1" x14ac:dyDescent="0.25">
      <c r="A24" s="1"/>
      <c r="B24" s="248"/>
      <c r="C24" s="274">
        <f>+'5-Payments Analysis'!D210</f>
        <v>0</v>
      </c>
      <c r="D24" s="275">
        <f>+'5-Payments Analysis'!G210</f>
        <v>0</v>
      </c>
      <c r="E24" s="333" t="str">
        <f t="shared" si="1"/>
        <v xml:space="preserve"> </v>
      </c>
      <c r="F24" s="277">
        <f>IF(E24="2",'5-Payments Analysis'!D217,'5-Payments Analysis'!D213)</f>
        <v>0</v>
      </c>
      <c r="G24" s="277">
        <f>IF(E24="2",0,'5-Payments Analysis'!D214)</f>
        <v>0</v>
      </c>
      <c r="H24" s="277">
        <f>IF(E24="2",'5-Payments Analysis'!D218,0)</f>
        <v>0</v>
      </c>
      <c r="I24" s="277">
        <f>IF(E24="2",'5-Payments Analysis'!D219,0)</f>
        <v>0</v>
      </c>
      <c r="J24" s="277">
        <f t="shared" si="2"/>
        <v>0</v>
      </c>
      <c r="K24" s="278">
        <f>IF(E24="2",'5-Payments Analysis'!L217,'5-Payments Analysis'!L213)</f>
        <v>0</v>
      </c>
      <c r="L24" s="279">
        <f>IF(E24="2",'5-Payments Analysis'!L220,'5-Payments Analysis'!L213)</f>
        <v>0</v>
      </c>
      <c r="M24" s="248"/>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276" t="str">
        <f>IF('5-Payments Analysis'!L220&gt;'5-Payments Analysis'!L213,'5-Payments Analysis'!D215,'5-Payments Analysis'!D211)</f>
        <v>1-A</v>
      </c>
      <c r="AS24" s="335" t="str">
        <f t="shared" si="0"/>
        <v xml:space="preserve"> </v>
      </c>
      <c r="AT24" s="1"/>
      <c r="AU24" s="1"/>
      <c r="AV24" s="1"/>
      <c r="AW24" s="1"/>
      <c r="AX24" s="1"/>
      <c r="AY24" s="1"/>
      <c r="AZ24" s="1"/>
      <c r="BA24" s="1"/>
      <c r="BB24" s="1"/>
      <c r="BC24" s="1"/>
      <c r="BD24" s="1"/>
      <c r="BE24" s="1"/>
      <c r="BF24" s="1"/>
      <c r="BG24" s="1"/>
    </row>
    <row r="25" spans="1:59" ht="16.5" customHeight="1" x14ac:dyDescent="0.25">
      <c r="A25" s="1"/>
      <c r="B25" s="248"/>
      <c r="C25" s="257">
        <f>+'5-Payments Analysis'!D226</f>
        <v>0</v>
      </c>
      <c r="D25" s="258">
        <f>+'5-Payments Analysis'!G226</f>
        <v>0</v>
      </c>
      <c r="E25" s="334" t="str">
        <f t="shared" si="1"/>
        <v xml:space="preserve"> </v>
      </c>
      <c r="F25" s="260">
        <f>IF(E25="2",'5-Payments Analysis'!D233,'5-Payments Analysis'!D229)</f>
        <v>0</v>
      </c>
      <c r="G25" s="260">
        <f>IF(E25="2",0,'5-Payments Analysis'!D230)</f>
        <v>0</v>
      </c>
      <c r="H25" s="260">
        <f>IF(E25="2",'5-Payments Analysis'!D234,0)</f>
        <v>0</v>
      </c>
      <c r="I25" s="260">
        <f>IF(E25="2",'5-Payments Analysis'!D235,0)</f>
        <v>0</v>
      </c>
      <c r="J25" s="260">
        <f t="shared" si="2"/>
        <v>0</v>
      </c>
      <c r="K25" s="261">
        <f>IF(E25="2",'5-Payments Analysis'!L233,'5-Payments Analysis'!L229)</f>
        <v>0</v>
      </c>
      <c r="L25" s="262">
        <f>IF(E25="2",'5-Payments Analysis'!L236,'5-Payments Analysis'!L229)</f>
        <v>0</v>
      </c>
      <c r="M25" s="248"/>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259" t="str">
        <f>IF('5-Payments Analysis'!L236&gt;'5-Payments Analysis'!L229,'5-Payments Analysis'!D231,'5-Payments Analysis'!D227)</f>
        <v>1-A</v>
      </c>
      <c r="AS25" s="335" t="str">
        <f t="shared" si="0"/>
        <v xml:space="preserve"> </v>
      </c>
      <c r="AT25" s="1"/>
      <c r="AU25" s="1"/>
      <c r="AV25" s="1"/>
      <c r="AW25" s="1"/>
      <c r="AX25" s="1"/>
      <c r="AY25" s="1"/>
      <c r="AZ25" s="1"/>
      <c r="BA25" s="1"/>
      <c r="BB25" s="1"/>
      <c r="BC25" s="1"/>
      <c r="BD25" s="1"/>
      <c r="BE25" s="1"/>
      <c r="BF25" s="1"/>
      <c r="BG25" s="1"/>
    </row>
    <row r="26" spans="1:59" ht="16.5" customHeight="1" x14ac:dyDescent="0.25">
      <c r="A26" s="1"/>
      <c r="B26" s="248"/>
      <c r="C26" s="274">
        <f>+'5-Payments Analysis'!D242</f>
        <v>0</v>
      </c>
      <c r="D26" s="275">
        <f>+'5-Payments Analysis'!G242</f>
        <v>0</v>
      </c>
      <c r="E26" s="333" t="str">
        <f t="shared" si="1"/>
        <v xml:space="preserve"> </v>
      </c>
      <c r="F26" s="277">
        <f>IF(E26="2",'5-Payments Analysis'!D249,'5-Payments Analysis'!D245)</f>
        <v>0</v>
      </c>
      <c r="G26" s="277">
        <f>IF(E26="2",0,'5-Payments Analysis'!D246)</f>
        <v>0</v>
      </c>
      <c r="H26" s="277">
        <f>IF(E26="2",'5-Payments Analysis'!D250,0)</f>
        <v>0</v>
      </c>
      <c r="I26" s="277">
        <f>IF(E26="2",'5-Payments Analysis'!D251,0)</f>
        <v>0</v>
      </c>
      <c r="J26" s="277">
        <f t="shared" si="2"/>
        <v>0</v>
      </c>
      <c r="K26" s="278">
        <f>IF(E26="2",'5-Payments Analysis'!L249,'5-Payments Analysis'!L245)</f>
        <v>0</v>
      </c>
      <c r="L26" s="279">
        <f>IF(E26="2",'5-Payments Analysis'!L252,'5-Payments Analysis'!L245)</f>
        <v>0</v>
      </c>
      <c r="M26" s="248"/>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276" t="str">
        <f>IF('5-Payments Analysis'!L252&gt;'5-Payments Analysis'!L245,'5-Payments Analysis'!D247,'5-Payments Analysis'!D243)</f>
        <v>1-A</v>
      </c>
      <c r="AS26" s="335" t="str">
        <f t="shared" si="0"/>
        <v xml:space="preserve"> </v>
      </c>
      <c r="AT26" s="1"/>
      <c r="AU26" s="1"/>
      <c r="AV26" s="1"/>
      <c r="AW26" s="1"/>
      <c r="AX26" s="1"/>
      <c r="AY26" s="1"/>
      <c r="AZ26" s="1"/>
      <c r="BA26" s="1"/>
      <c r="BB26" s="1"/>
      <c r="BC26" s="1"/>
      <c r="BD26" s="1"/>
      <c r="BE26" s="1"/>
      <c r="BF26" s="1"/>
      <c r="BG26" s="1"/>
    </row>
    <row r="27" spans="1:59" ht="16.5" customHeight="1" x14ac:dyDescent="0.25">
      <c r="A27" s="1"/>
      <c r="B27" s="248"/>
      <c r="C27" s="257">
        <f>+'5-Payments Analysis'!D258</f>
        <v>0</v>
      </c>
      <c r="D27" s="258">
        <f>+'5-Payments Analysis'!G258</f>
        <v>0</v>
      </c>
      <c r="E27" s="334" t="str">
        <f t="shared" si="1"/>
        <v xml:space="preserve"> </v>
      </c>
      <c r="F27" s="260">
        <f>IF(E27="2",'5-Payments Analysis'!D265,'5-Payments Analysis'!D261)</f>
        <v>0</v>
      </c>
      <c r="G27" s="260">
        <f>IF(E27="2",0,'5-Payments Analysis'!D262)</f>
        <v>0</v>
      </c>
      <c r="H27" s="260">
        <f>IF(E27="2",'5-Payments Analysis'!D266,0)</f>
        <v>0</v>
      </c>
      <c r="I27" s="260">
        <f>IF(E27="2",'5-Payments Analysis'!D267,0)</f>
        <v>0</v>
      </c>
      <c r="J27" s="260">
        <f t="shared" si="2"/>
        <v>0</v>
      </c>
      <c r="K27" s="261">
        <f>IF(E27="2",'5-Payments Analysis'!L265,'5-Payments Analysis'!L261)</f>
        <v>0</v>
      </c>
      <c r="L27" s="262">
        <f>IF(E27="2",'5-Payments Analysis'!L268,'5-Payments Analysis'!L261)</f>
        <v>0</v>
      </c>
      <c r="M27" s="248"/>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259" t="str">
        <f>IF('5-Payments Analysis'!L268&gt;'5-Payments Analysis'!L261,'5-Payments Analysis'!D263,'5-Payments Analysis'!D259)</f>
        <v>1-A</v>
      </c>
      <c r="AS27" s="335" t="str">
        <f t="shared" si="0"/>
        <v xml:space="preserve"> </v>
      </c>
      <c r="AT27" s="1"/>
      <c r="AU27" s="1"/>
      <c r="AV27" s="1"/>
      <c r="AW27" s="1"/>
      <c r="AX27" s="1"/>
      <c r="AY27" s="1"/>
      <c r="AZ27" s="1"/>
      <c r="BA27" s="1"/>
      <c r="BB27" s="1"/>
      <c r="BC27" s="1"/>
      <c r="BD27" s="1"/>
      <c r="BE27" s="1"/>
      <c r="BF27" s="1"/>
      <c r="BG27" s="1"/>
    </row>
    <row r="28" spans="1:59" ht="16.5" customHeight="1" x14ac:dyDescent="0.25">
      <c r="A28" s="1"/>
      <c r="B28" s="248"/>
      <c r="C28" s="274">
        <f>+'5-Payments Analysis'!D274</f>
        <v>0</v>
      </c>
      <c r="D28" s="275">
        <f>+'5-Payments Analysis'!G274</f>
        <v>0</v>
      </c>
      <c r="E28" s="333" t="str">
        <f t="shared" si="1"/>
        <v xml:space="preserve"> </v>
      </c>
      <c r="F28" s="277">
        <f>IF(E28="2",'5-Payments Analysis'!D281,'5-Payments Analysis'!D277)</f>
        <v>0</v>
      </c>
      <c r="G28" s="277">
        <f>IF(E28="2",0,'5-Payments Analysis'!D278)</f>
        <v>0</v>
      </c>
      <c r="H28" s="277">
        <f>IF(E28="2",'5-Payments Analysis'!D282,0)</f>
        <v>0</v>
      </c>
      <c r="I28" s="277">
        <f>IF(E28="2",'5-Payments Analysis'!D283,0)</f>
        <v>0</v>
      </c>
      <c r="J28" s="277">
        <f t="shared" si="2"/>
        <v>0</v>
      </c>
      <c r="K28" s="278">
        <f>IF(E28="2",'5-Payments Analysis'!L281,'5-Payments Analysis'!L277)</f>
        <v>0</v>
      </c>
      <c r="L28" s="279">
        <f>IF(E28="2",'5-Payments Analysis'!L284,'5-Payments Analysis'!L277)</f>
        <v>0</v>
      </c>
      <c r="M28" s="248"/>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276" t="str">
        <f>IF('5-Payments Analysis'!L284&gt;'5-Payments Analysis'!L277,'5-Payments Analysis'!D279,'5-Payments Analysis'!D275)</f>
        <v>1-A</v>
      </c>
      <c r="AS28" s="335" t="str">
        <f t="shared" si="0"/>
        <v xml:space="preserve"> </v>
      </c>
      <c r="AT28" s="1"/>
      <c r="AU28" s="1"/>
      <c r="AV28" s="1"/>
      <c r="AW28" s="1"/>
      <c r="AX28" s="1"/>
      <c r="AY28" s="1"/>
      <c r="AZ28" s="1"/>
      <c r="BA28" s="1"/>
      <c r="BB28" s="1"/>
      <c r="BC28" s="1"/>
      <c r="BD28" s="1"/>
      <c r="BE28" s="1"/>
      <c r="BF28" s="1"/>
      <c r="BG28" s="1"/>
    </row>
    <row r="29" spans="1:59" ht="16.5" customHeight="1" x14ac:dyDescent="0.25">
      <c r="A29" s="1"/>
      <c r="B29" s="248"/>
      <c r="C29" s="257">
        <f>+'5-Payments Analysis'!D290</f>
        <v>0</v>
      </c>
      <c r="D29" s="258">
        <f>+'5-Payments Analysis'!G290</f>
        <v>0</v>
      </c>
      <c r="E29" s="334" t="str">
        <f t="shared" si="1"/>
        <v xml:space="preserve"> </v>
      </c>
      <c r="F29" s="260">
        <f>IF(E29="2",'5-Payments Analysis'!D297,'5-Payments Analysis'!D293)</f>
        <v>0</v>
      </c>
      <c r="G29" s="260">
        <f>IF(E29="2",0,'5-Payments Analysis'!D294)</f>
        <v>0</v>
      </c>
      <c r="H29" s="260">
        <f>IF(E29="2",'5-Payments Analysis'!D298,0)</f>
        <v>0</v>
      </c>
      <c r="I29" s="260">
        <f>IF(E29="2",'5-Payments Analysis'!D299,0)</f>
        <v>0</v>
      </c>
      <c r="J29" s="260">
        <f t="shared" si="2"/>
        <v>0</v>
      </c>
      <c r="K29" s="261">
        <f>IF(E29="2",'5-Payments Analysis'!L297,'5-Payments Analysis'!L293)</f>
        <v>0</v>
      </c>
      <c r="L29" s="262">
        <f>IF(E29="2",'5-Payments Analysis'!L300,'5-Payments Analysis'!L293)</f>
        <v>0</v>
      </c>
      <c r="M29" s="248"/>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259" t="str">
        <f>IF('5-Payments Analysis'!L300&gt;'5-Payments Analysis'!L293,'5-Payments Analysis'!D295,'5-Payments Analysis'!D291)</f>
        <v>1-A</v>
      </c>
      <c r="AS29" s="335" t="str">
        <f t="shared" si="0"/>
        <v xml:space="preserve"> </v>
      </c>
      <c r="AT29" s="1"/>
      <c r="AU29" s="1"/>
      <c r="AV29" s="1"/>
      <c r="AW29" s="1"/>
      <c r="AX29" s="1"/>
      <c r="AY29" s="1"/>
      <c r="AZ29" s="1"/>
      <c r="BA29" s="1"/>
      <c r="BB29" s="1"/>
      <c r="BC29" s="1"/>
      <c r="BD29" s="1"/>
      <c r="BE29" s="1"/>
      <c r="BF29" s="1"/>
      <c r="BG29" s="1"/>
    </row>
    <row r="30" spans="1:59" ht="16.5" customHeight="1" x14ac:dyDescent="0.25">
      <c r="A30" s="1"/>
      <c r="B30" s="248"/>
      <c r="C30" s="274">
        <f>+'5-Payments Analysis'!D306</f>
        <v>0</v>
      </c>
      <c r="D30" s="275">
        <f>+'5-Payments Analysis'!G306</f>
        <v>0</v>
      </c>
      <c r="E30" s="333" t="str">
        <f t="shared" si="1"/>
        <v xml:space="preserve"> </v>
      </c>
      <c r="F30" s="277">
        <f>IF(E30="2",'5-Payments Analysis'!D313,'5-Payments Analysis'!D309)</f>
        <v>0</v>
      </c>
      <c r="G30" s="277">
        <f>IF(E30="2",0,'5-Payments Analysis'!D310)</f>
        <v>0</v>
      </c>
      <c r="H30" s="277">
        <f>IF(E30="2",'5-Payments Analysis'!D314,0)</f>
        <v>0</v>
      </c>
      <c r="I30" s="277">
        <f>IF(E30="2",'5-Payments Analysis'!D315,0)</f>
        <v>0</v>
      </c>
      <c r="J30" s="277">
        <f t="shared" si="2"/>
        <v>0</v>
      </c>
      <c r="K30" s="278">
        <f>IF(E30="2",'5-Payments Analysis'!L313,'5-Payments Analysis'!L309)</f>
        <v>0</v>
      </c>
      <c r="L30" s="279">
        <f>IF(E30="2",'5-Payments Analysis'!L316,'5-Payments Analysis'!L309)</f>
        <v>0</v>
      </c>
      <c r="M30" s="248"/>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276" t="str">
        <f>IF('5-Payments Analysis'!L316&gt;'5-Payments Analysis'!L309,'5-Payments Analysis'!D311,'5-Payments Analysis'!D307)</f>
        <v>1-A</v>
      </c>
      <c r="AS30" s="335" t="str">
        <f t="shared" si="0"/>
        <v xml:space="preserve"> </v>
      </c>
      <c r="AT30" s="1"/>
      <c r="AU30" s="1"/>
      <c r="AV30" s="1"/>
      <c r="AW30" s="1"/>
      <c r="AX30" s="1"/>
      <c r="AY30" s="1"/>
      <c r="AZ30" s="1"/>
      <c r="BA30" s="1"/>
      <c r="BB30" s="1"/>
      <c r="BC30" s="1"/>
      <c r="BD30" s="1"/>
      <c r="BE30" s="1"/>
      <c r="BF30" s="1"/>
      <c r="BG30" s="1"/>
    </row>
    <row r="31" spans="1:59" ht="16.5" customHeight="1" x14ac:dyDescent="0.25">
      <c r="A31" s="1"/>
      <c r="B31" s="248"/>
      <c r="C31" s="257">
        <f>+'5-Payments Analysis'!D322</f>
        <v>0</v>
      </c>
      <c r="D31" s="258">
        <f>+'5-Payments Analysis'!G322</f>
        <v>0</v>
      </c>
      <c r="E31" s="334" t="str">
        <f t="shared" si="1"/>
        <v xml:space="preserve"> </v>
      </c>
      <c r="F31" s="260">
        <f>IF(E31="2",'5-Payments Analysis'!D329,'5-Payments Analysis'!D325)</f>
        <v>0</v>
      </c>
      <c r="G31" s="260">
        <f>IF(E31="2",0,'5-Payments Analysis'!D326)</f>
        <v>0</v>
      </c>
      <c r="H31" s="260">
        <f>IF(E31="2",'5-Payments Analysis'!D330,0)</f>
        <v>0</v>
      </c>
      <c r="I31" s="260">
        <f>IF(E31="2",'5-Payments Analysis'!D331,0)</f>
        <v>0</v>
      </c>
      <c r="J31" s="260">
        <f t="shared" si="2"/>
        <v>0</v>
      </c>
      <c r="K31" s="261">
        <f>IF(E31="2",'5-Payments Analysis'!L329,'5-Payments Analysis'!L325)</f>
        <v>0</v>
      </c>
      <c r="L31" s="262">
        <f>IF(E31="2",'5-Payments Analysis'!L332,'5-Payments Analysis'!L325)</f>
        <v>0</v>
      </c>
      <c r="M31" s="248"/>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259" t="str">
        <f>IF('5-Payments Analysis'!L332&gt;'5-Payments Analysis'!L325,'5-Payments Analysis'!D327,'5-Payments Analysis'!D323)</f>
        <v>1-A</v>
      </c>
      <c r="AS31" s="335" t="str">
        <f t="shared" si="0"/>
        <v xml:space="preserve"> </v>
      </c>
      <c r="AT31" s="1"/>
      <c r="AU31" s="1"/>
      <c r="AV31" s="1"/>
      <c r="AW31" s="1"/>
      <c r="AX31" s="1"/>
      <c r="AY31" s="1"/>
      <c r="AZ31" s="1"/>
      <c r="BA31" s="1"/>
      <c r="BB31" s="1"/>
      <c r="BC31" s="1"/>
      <c r="BD31" s="1"/>
      <c r="BE31" s="1"/>
      <c r="BF31" s="1"/>
      <c r="BG31" s="1"/>
    </row>
    <row r="32" spans="1:59" ht="16.5" customHeight="1" x14ac:dyDescent="0.25">
      <c r="A32" s="1"/>
      <c r="B32" s="248"/>
      <c r="C32" s="274">
        <f>+'5-Payments Analysis'!D338</f>
        <v>0</v>
      </c>
      <c r="D32" s="275">
        <f>+'5-Payments Analysis'!G338</f>
        <v>0</v>
      </c>
      <c r="E32" s="333" t="str">
        <f t="shared" si="1"/>
        <v xml:space="preserve"> </v>
      </c>
      <c r="F32" s="277">
        <f>IF(E32="2",'5-Payments Analysis'!D345,'5-Payments Analysis'!D341)</f>
        <v>0</v>
      </c>
      <c r="G32" s="277">
        <f>IF(E32="2",0,'5-Payments Analysis'!D342)</f>
        <v>0</v>
      </c>
      <c r="H32" s="277">
        <f>IF(E32="2",'5-Payments Analysis'!D346,0)</f>
        <v>0</v>
      </c>
      <c r="I32" s="277">
        <f>IF(E32="2",'5-Payments Analysis'!D347,0)</f>
        <v>0</v>
      </c>
      <c r="J32" s="277">
        <f t="shared" si="2"/>
        <v>0</v>
      </c>
      <c r="K32" s="278">
        <f>IF(E32="2",'5-Payments Analysis'!L345,'5-Payments Analysis'!L341)</f>
        <v>0</v>
      </c>
      <c r="L32" s="279">
        <f>IF(E32="2",'5-Payments Analysis'!L348,'5-Payments Analysis'!L341)</f>
        <v>0</v>
      </c>
      <c r="M32" s="248"/>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276" t="str">
        <f>IF('5-Payments Analysis'!L348&gt;'5-Payments Analysis'!L341,'5-Payments Analysis'!D343,'5-Payments Analysis'!D339)</f>
        <v>1-A</v>
      </c>
      <c r="AS32" s="335" t="str">
        <f t="shared" si="0"/>
        <v xml:space="preserve"> </v>
      </c>
      <c r="AT32" s="1"/>
      <c r="AU32" s="1"/>
      <c r="AV32" s="1"/>
      <c r="AW32" s="1"/>
      <c r="AX32" s="1"/>
      <c r="AY32" s="1"/>
      <c r="AZ32" s="1"/>
      <c r="BA32" s="1"/>
      <c r="BB32" s="1"/>
      <c r="BC32" s="1"/>
      <c r="BD32" s="1"/>
      <c r="BE32" s="1"/>
      <c r="BF32" s="1"/>
      <c r="BG32" s="1"/>
    </row>
    <row r="33" spans="1:59" ht="16.5" customHeight="1" x14ac:dyDescent="0.25">
      <c r="A33" s="1"/>
      <c r="B33" s="248"/>
      <c r="C33" s="263">
        <f>+'5-Payments Analysis'!D354</f>
        <v>0</v>
      </c>
      <c r="D33" s="264">
        <f>+'5-Payments Analysis'!G354</f>
        <v>0</v>
      </c>
      <c r="E33" s="334" t="str">
        <f t="shared" si="1"/>
        <v xml:space="preserve"> </v>
      </c>
      <c r="F33" s="266">
        <f>IF(E33="2",'5-Payments Analysis'!D361,'5-Payments Analysis'!D357)</f>
        <v>0</v>
      </c>
      <c r="G33" s="266">
        <f>IF(E33="2",0,'5-Payments Analysis'!D358)</f>
        <v>0</v>
      </c>
      <c r="H33" s="266">
        <f>IF(E33="2",'5-Payments Analysis'!D362,0)</f>
        <v>0</v>
      </c>
      <c r="I33" s="266">
        <f>IF(E33="2",'5-Payments Analysis'!D363,0)</f>
        <v>0</v>
      </c>
      <c r="J33" s="266">
        <f t="shared" si="2"/>
        <v>0</v>
      </c>
      <c r="K33" s="267">
        <f>IF(E33="2",'5-Payments Analysis'!L361,'5-Payments Analysis'!L357)</f>
        <v>0</v>
      </c>
      <c r="L33" s="268">
        <f>IF(E33="2",'5-Payments Analysis'!L364,'5-Payments Analysis'!L357)</f>
        <v>0</v>
      </c>
      <c r="M33" s="248"/>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265" t="str">
        <f>IF('5-Payments Analysis'!L364&gt;'5-Payments Analysis'!L357,'5-Payments Analysis'!D359,'5-Payments Analysis'!D355)</f>
        <v>1-A</v>
      </c>
      <c r="AS33" s="335" t="str">
        <f t="shared" si="0"/>
        <v xml:space="preserve"> </v>
      </c>
      <c r="AT33" s="3"/>
      <c r="AU33" s="3"/>
      <c r="AV33" s="3"/>
      <c r="AW33" s="3"/>
      <c r="AX33" s="1"/>
      <c r="AY33" s="1"/>
      <c r="AZ33" s="1"/>
      <c r="BA33" s="1"/>
      <c r="BB33" s="1"/>
      <c r="BC33" s="1"/>
      <c r="BD33" s="1"/>
      <c r="BE33" s="1"/>
      <c r="BF33" s="1"/>
      <c r="BG33" s="1"/>
    </row>
    <row r="34" spans="1:59" ht="16.5" customHeight="1" x14ac:dyDescent="0.25">
      <c r="A34" s="1"/>
      <c r="B34" s="248"/>
      <c r="C34" s="280" t="s">
        <v>118</v>
      </c>
      <c r="D34" s="281">
        <f>SUM(D14:D33)</f>
        <v>0</v>
      </c>
      <c r="E34" s="282"/>
      <c r="F34" s="283">
        <f t="shared" ref="F34:L34" si="3">SUM(F14:F33)</f>
        <v>0</v>
      </c>
      <c r="G34" s="283">
        <f t="shared" si="3"/>
        <v>0</v>
      </c>
      <c r="H34" s="283">
        <f t="shared" si="3"/>
        <v>0</v>
      </c>
      <c r="I34" s="283">
        <f t="shared" si="3"/>
        <v>0</v>
      </c>
      <c r="J34" s="283">
        <f t="shared" si="3"/>
        <v>0</v>
      </c>
      <c r="K34" s="284">
        <f t="shared" si="3"/>
        <v>0</v>
      </c>
      <c r="L34" s="285">
        <f t="shared" si="3"/>
        <v>0</v>
      </c>
      <c r="M34" s="248"/>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1"/>
      <c r="AY34" s="1"/>
      <c r="AZ34" s="1"/>
      <c r="BA34" s="1"/>
      <c r="BB34" s="1"/>
      <c r="BC34" s="1"/>
      <c r="BD34" s="1"/>
      <c r="BE34" s="1"/>
      <c r="BF34" s="1"/>
      <c r="BG34" s="1"/>
    </row>
    <row r="35" spans="1:59" ht="15" customHeight="1" x14ac:dyDescent="0.25">
      <c r="A35" s="1"/>
      <c r="B35" s="248"/>
      <c r="C35" s="250"/>
      <c r="D35" s="251"/>
      <c r="E35" s="250"/>
      <c r="F35" s="252"/>
      <c r="G35" s="252"/>
      <c r="H35" s="248"/>
      <c r="I35" s="252"/>
      <c r="J35" s="252"/>
      <c r="K35" s="253"/>
      <c r="L35" s="253"/>
      <c r="M35" s="248"/>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1"/>
      <c r="AY35" s="1"/>
      <c r="AZ35" s="1"/>
      <c r="BA35" s="1"/>
      <c r="BB35" s="1"/>
      <c r="BC35" s="1"/>
      <c r="BD35" s="1"/>
      <c r="BE35" s="1"/>
      <c r="BF35" s="1"/>
      <c r="BG35" s="1"/>
    </row>
    <row r="36" spans="1:59" ht="9.75" customHeight="1" x14ac:dyDescent="0.25">
      <c r="A36" s="1"/>
      <c r="B36" s="69"/>
      <c r="C36" s="109"/>
      <c r="D36" s="109"/>
      <c r="E36" s="109"/>
      <c r="F36" s="109"/>
      <c r="G36" s="109"/>
      <c r="H36" s="109"/>
      <c r="I36" s="109"/>
      <c r="J36" s="109"/>
      <c r="K36" s="109"/>
      <c r="L36" s="109"/>
      <c r="M36" s="70"/>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1"/>
      <c r="AY36" s="1"/>
      <c r="AZ36" s="1"/>
      <c r="BA36" s="1"/>
      <c r="BB36" s="1"/>
      <c r="BC36" s="1"/>
      <c r="BD36" s="1"/>
      <c r="BE36" s="1"/>
      <c r="BF36" s="1"/>
      <c r="BG36" s="1"/>
    </row>
    <row r="37" spans="1:59" ht="15" customHeight="1" x14ac:dyDescent="0.25">
      <c r="A37" s="1"/>
      <c r="B37" s="347" t="s">
        <v>147</v>
      </c>
      <c r="C37" s="348"/>
      <c r="D37" s="348"/>
      <c r="E37" s="348"/>
      <c r="F37" s="348"/>
      <c r="G37" s="348"/>
      <c r="H37" s="348"/>
      <c r="I37" s="348"/>
      <c r="J37" s="348"/>
      <c r="K37" s="348"/>
      <c r="L37" s="348"/>
      <c r="M37" s="349"/>
      <c r="N37" s="286"/>
      <c r="O37" s="286"/>
      <c r="P37" s="286"/>
      <c r="Q37" s="286"/>
      <c r="R37" s="286"/>
      <c r="S37" s="286"/>
      <c r="T37" s="286"/>
      <c r="U37" s="286"/>
      <c r="V37" s="286"/>
      <c r="W37" s="286"/>
      <c r="X37" s="286"/>
      <c r="Y37" s="286"/>
      <c r="Z37" s="286"/>
      <c r="AA37" s="286"/>
      <c r="AB37" s="286"/>
      <c r="AC37" s="286"/>
      <c r="AD37" s="286"/>
      <c r="AE37" s="286"/>
      <c r="AF37" s="286"/>
      <c r="AG37" s="286"/>
      <c r="AH37" s="286"/>
      <c r="AI37" s="286"/>
      <c r="AJ37" s="286"/>
      <c r="AK37" s="286"/>
      <c r="AL37" s="286"/>
      <c r="AM37" s="286"/>
      <c r="AN37" s="286"/>
      <c r="AO37" s="286"/>
      <c r="AP37" s="286"/>
      <c r="AQ37" s="286"/>
      <c r="AR37" s="286"/>
      <c r="AS37" s="286"/>
      <c r="AT37" s="286"/>
      <c r="AU37" s="286"/>
      <c r="AV37" s="286"/>
      <c r="AW37" s="3"/>
      <c r="AX37" s="1"/>
      <c r="AY37" s="1"/>
      <c r="AZ37" s="1"/>
      <c r="BA37" s="1"/>
      <c r="BB37" s="1"/>
      <c r="BC37" s="1"/>
      <c r="BD37" s="1"/>
      <c r="BE37" s="1"/>
      <c r="BF37" s="1"/>
      <c r="BG37" s="1"/>
    </row>
    <row r="38" spans="1:59" ht="15" customHeight="1" x14ac:dyDescent="0.25">
      <c r="A38" s="1"/>
      <c r="B38" s="57"/>
      <c r="C38" s="79"/>
      <c r="D38" s="79"/>
      <c r="E38" s="79"/>
      <c r="F38" s="79"/>
      <c r="G38" s="79"/>
      <c r="H38" s="79"/>
      <c r="I38" s="79"/>
      <c r="J38" s="79"/>
      <c r="K38" s="79"/>
      <c r="L38" s="79"/>
      <c r="M38" s="71"/>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1"/>
      <c r="AY38" s="1"/>
      <c r="AZ38" s="1"/>
      <c r="BA38" s="1"/>
      <c r="BB38" s="1"/>
      <c r="BC38" s="1"/>
      <c r="BD38" s="1"/>
      <c r="BE38" s="1"/>
      <c r="BF38" s="1"/>
      <c r="BG38" s="1"/>
    </row>
    <row r="39" spans="1:59" ht="15" customHeight="1" x14ac:dyDescent="0.25">
      <c r="A39" s="1"/>
      <c r="B39" s="57"/>
      <c r="C39" s="79"/>
      <c r="D39" s="79"/>
      <c r="E39" s="79"/>
      <c r="F39" s="79"/>
      <c r="G39" s="79"/>
      <c r="H39" s="79"/>
      <c r="I39" s="79"/>
      <c r="J39" s="79"/>
      <c r="K39" s="79"/>
      <c r="L39" s="79"/>
      <c r="M39" s="71"/>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1"/>
      <c r="AY39" s="1"/>
      <c r="AZ39" s="1"/>
      <c r="BA39" s="1"/>
      <c r="BB39" s="1"/>
      <c r="BC39" s="1"/>
      <c r="BD39" s="1"/>
      <c r="BE39" s="1"/>
      <c r="BF39" s="1"/>
      <c r="BG39" s="1"/>
    </row>
    <row r="40" spans="1:59" ht="15" customHeight="1" x14ac:dyDescent="0.25">
      <c r="A40" s="1"/>
      <c r="B40" s="57"/>
      <c r="C40" s="79"/>
      <c r="D40" s="79"/>
      <c r="E40" s="79"/>
      <c r="F40" s="79"/>
      <c r="G40" s="79"/>
      <c r="H40" s="79"/>
      <c r="I40" s="79"/>
      <c r="J40" s="79"/>
      <c r="K40" s="79"/>
      <c r="L40" s="79"/>
      <c r="M40" s="71"/>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1"/>
      <c r="AY40" s="1"/>
      <c r="AZ40" s="1"/>
      <c r="BA40" s="1"/>
      <c r="BB40" s="1"/>
      <c r="BC40" s="1"/>
      <c r="BD40" s="1"/>
      <c r="BE40" s="1"/>
      <c r="BF40" s="1"/>
      <c r="BG40" s="1"/>
    </row>
    <row r="41" spans="1:59" ht="15" customHeight="1" x14ac:dyDescent="0.25">
      <c r="A41" s="1"/>
      <c r="B41" s="57"/>
      <c r="C41" s="79"/>
      <c r="D41" s="79"/>
      <c r="E41" s="79"/>
      <c r="F41" s="79"/>
      <c r="G41" s="79"/>
      <c r="H41" s="79"/>
      <c r="I41" s="79"/>
      <c r="J41" s="79"/>
      <c r="K41" s="79"/>
      <c r="L41" s="79"/>
      <c r="M41" s="71"/>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1"/>
      <c r="AY41" s="1"/>
      <c r="AZ41" s="1"/>
      <c r="BA41" s="1"/>
      <c r="BB41" s="1"/>
      <c r="BC41" s="1"/>
      <c r="BD41" s="1"/>
      <c r="BE41" s="1"/>
      <c r="BF41" s="1"/>
      <c r="BG41" s="1"/>
    </row>
    <row r="42" spans="1:59" x14ac:dyDescent="0.25">
      <c r="A42" s="1"/>
      <c r="B42" s="72"/>
      <c r="C42" s="196"/>
      <c r="D42" s="196"/>
      <c r="E42" s="196"/>
      <c r="F42" s="196"/>
      <c r="G42" s="196"/>
      <c r="H42" s="196"/>
      <c r="I42" s="196"/>
      <c r="J42" s="196"/>
      <c r="K42" s="196"/>
      <c r="L42" s="196"/>
      <c r="M42" s="7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1"/>
      <c r="AY42" s="1"/>
      <c r="AZ42" s="1"/>
      <c r="BA42" s="1"/>
      <c r="BB42" s="1"/>
      <c r="BC42" s="1"/>
      <c r="BD42" s="1"/>
      <c r="BE42" s="1"/>
      <c r="BF42" s="1"/>
      <c r="BG42" s="1"/>
    </row>
    <row r="43" spans="1:59" x14ac:dyDescent="0.25">
      <c r="A43" s="1"/>
      <c r="B43" s="1"/>
      <c r="C43" s="1"/>
      <c r="D43" s="1"/>
      <c r="E43" s="1"/>
      <c r="F43" s="1"/>
      <c r="G43" s="1"/>
      <c r="H43" s="1"/>
      <c r="I43" s="1"/>
      <c r="K43" s="1"/>
      <c r="L43" s="215"/>
      <c r="M43" s="1"/>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1"/>
      <c r="AY43" s="1"/>
      <c r="AZ43" s="1"/>
      <c r="BA43" s="1"/>
      <c r="BB43" s="1"/>
      <c r="BC43" s="1"/>
      <c r="BD43" s="1"/>
      <c r="BE43" s="1"/>
      <c r="BF43" s="1"/>
      <c r="BG43" s="1"/>
    </row>
    <row r="44" spans="1:59" x14ac:dyDescent="0.25">
      <c r="A44" s="1"/>
      <c r="B44" s="1"/>
      <c r="C44" s="1"/>
      <c r="D44" s="1"/>
      <c r="E44" s="1"/>
      <c r="F44" s="1"/>
      <c r="G44" s="1"/>
      <c r="H44" s="1"/>
      <c r="I44" s="1"/>
      <c r="J44" s="1"/>
      <c r="K44" s="1"/>
      <c r="L44" s="1"/>
      <c r="M44" s="1"/>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1"/>
      <c r="AY44" s="1"/>
      <c r="AZ44" s="1"/>
      <c r="BA44" s="1"/>
      <c r="BB44" s="1"/>
      <c r="BC44" s="1"/>
      <c r="BD44" s="1"/>
      <c r="BE44" s="1"/>
      <c r="BF44" s="1"/>
      <c r="BG44" s="1"/>
    </row>
    <row r="45" spans="1:59" x14ac:dyDescent="0.25">
      <c r="A45" s="1"/>
      <c r="B45" s="1"/>
      <c r="C45" s="1"/>
      <c r="D45" s="1"/>
      <c r="E45" s="1"/>
      <c r="F45" s="1"/>
      <c r="G45" s="1"/>
      <c r="H45" s="1"/>
      <c r="I45" s="1"/>
      <c r="J45" s="1"/>
      <c r="K45" s="1"/>
      <c r="L45" s="1"/>
      <c r="M45" s="1"/>
      <c r="N45" s="3"/>
      <c r="O45" s="3"/>
      <c r="P45" s="3"/>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1"/>
      <c r="AY45" s="1"/>
      <c r="AZ45" s="1"/>
      <c r="BA45" s="1"/>
      <c r="BB45" s="1"/>
      <c r="BC45" s="1"/>
      <c r="BD45" s="1"/>
      <c r="BE45" s="1"/>
      <c r="BF45" s="1"/>
      <c r="BG45" s="1"/>
    </row>
    <row r="46" spans="1:59" x14ac:dyDescent="0.25">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row>
    <row r="47" spans="1:59" x14ac:dyDescent="0.25">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row>
    <row r="48" spans="1:59" x14ac:dyDescent="0.25">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row>
    <row r="49" spans="1:59" x14ac:dyDescent="0.25">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row>
    <row r="50" spans="1:59" x14ac:dyDescent="0.25">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row>
    <row r="51" spans="1:59" x14ac:dyDescent="0.25">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row>
    <row r="52" spans="1:59" x14ac:dyDescent="0.25">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row>
    <row r="53" spans="1:59" x14ac:dyDescent="0.25">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row>
    <row r="54" spans="1:59" x14ac:dyDescent="0.25">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row>
    <row r="55" spans="1:59" x14ac:dyDescent="0.25">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row>
    <row r="56" spans="1:59" x14ac:dyDescent="0.25">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row>
    <row r="57" spans="1:59" x14ac:dyDescent="0.25">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row>
    <row r="58" spans="1:59" x14ac:dyDescent="0.25">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row>
    <row r="59" spans="1:59" x14ac:dyDescent="0.25">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row>
    <row r="60" spans="1:59" x14ac:dyDescent="0.25">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row>
    <row r="61" spans="1:59" x14ac:dyDescent="0.25">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row>
    <row r="62" spans="1:59" x14ac:dyDescent="0.25">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row>
    <row r="63" spans="1:59" x14ac:dyDescent="0.25">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row>
    <row r="64" spans="1:59" x14ac:dyDescent="0.25">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row>
    <row r="65" spans="1:59" x14ac:dyDescent="0.25">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row>
    <row r="66" spans="1:59" x14ac:dyDescent="0.25">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row>
    <row r="67" spans="1:59" x14ac:dyDescent="0.25">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row>
    <row r="68" spans="1:59" x14ac:dyDescent="0.25">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row>
    <row r="69" spans="1:59" x14ac:dyDescent="0.25">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row>
    <row r="70" spans="1:59" x14ac:dyDescent="0.25">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row>
  </sheetData>
  <sheetProtection sheet="1" objects="1" scenarios="1"/>
  <mergeCells count="5">
    <mergeCell ref="K12:L12"/>
    <mergeCell ref="F12:J12"/>
    <mergeCell ref="C5:L5"/>
    <mergeCell ref="C7:L7"/>
    <mergeCell ref="B37:M37"/>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1-Introduction</vt:lpstr>
      <vt:lpstr>2-FSN Entry and Summary</vt:lpstr>
      <vt:lpstr>3-Acres History and SC Options</vt:lpstr>
      <vt:lpstr>4-SC Yield Update</vt:lpstr>
      <vt:lpstr>5-Payments Analysis</vt:lpstr>
      <vt:lpstr>6-Conversions Summary</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 Don Shurley, Jr.</dc:creator>
  <cp:lastModifiedBy>Yangxuan Liu</cp:lastModifiedBy>
  <dcterms:created xsi:type="dcterms:W3CDTF">2018-02-15T21:40:24Z</dcterms:created>
  <dcterms:modified xsi:type="dcterms:W3CDTF">2018-08-30T17:31:23Z</dcterms:modified>
</cp:coreProperties>
</file>